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642" documentId="13_ncr:1_{F6CB121F-512D-4AA6-A0C1-0FB36C537598}" xr6:coauthVersionLast="47" xr6:coauthVersionMax="47" xr10:uidLastSave="{1A8FAA69-62D7-43F2-A394-440627D4A420}"/>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7" i="4"/>
  <c r="G8" i="4"/>
  <c r="G9" i="4"/>
  <c r="B4" i="4"/>
  <c r="G4" i="4"/>
  <c r="I4" i="4"/>
  <c r="J4" i="4"/>
  <c r="L4" i="4"/>
  <c r="B5" i="4"/>
  <c r="G5" i="4"/>
  <c r="I5" i="4"/>
  <c r="J5" i="4"/>
  <c r="L5" i="4"/>
  <c r="B6" i="4"/>
  <c r="G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5" i="3"/>
  <c r="G6" i="3"/>
  <c r="G7" i="3"/>
  <c r="G8" i="3"/>
  <c r="I3" i="4"/>
  <c r="J3" i="4"/>
  <c r="I3" i="6"/>
  <c r="I4" i="6"/>
  <c r="L5" i="3"/>
  <c r="J5" i="3"/>
  <c r="I5" i="3"/>
  <c r="B5"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4"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L2" i="3"/>
  <c r="L3" i="3"/>
  <c r="L4"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J2" i="3"/>
  <c r="J3" i="3"/>
  <c r="J4"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I2" i="3"/>
  <c r="I3" i="3"/>
  <c r="I4"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B2" i="5"/>
  <c r="G2" i="5"/>
  <c r="I2" i="5"/>
  <c r="J2" i="5"/>
  <c r="G2" i="3"/>
  <c r="G3" i="3"/>
  <c r="G4"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<sst xmlns="http://schemas.openxmlformats.org/spreadsheetml/2006/main" count="178588" uniqueCount="39078">
  <si>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</si>
  <si>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</si>
  <si>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</si>
  <si>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</si>
  <si>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</si>
  <si>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</si>
  <si>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</si>
  <si>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</si>
  <si>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</si>
  <si>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</si>
  <si>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</si>
  <si>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</si>
  <si>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</si>
  <si>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</si>
  <si>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</si>
  <si>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</si>
  <si>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</si>
  <si>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</si>
  <si>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</si>
  <si>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</si>
  <si>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</si>
  <si>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</si>
  <si>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</si>
  <si>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</si>
  <si>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</si>
  <si>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</si>
  <si>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</si>
  <si>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</si>
  <si>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</si>
  <si>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</si>
  <si>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</si>
  <si>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</si>
  <si>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</si>
  <si>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</si>
  <si>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</si>
  <si>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</si>
  <si>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</si>
  <si>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</si>
  <si>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</si>
  <si>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</si>
  <si>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</si>
  <si>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</si>
  <si>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</si>
  <si>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</si>
  <si>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</si>
  <si>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</si>
  <si>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</si>
  <si>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</si>
  <si>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</si>
  <si>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</si>
  <si>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</si>
  <si>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</si>
  <si>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</si>
  <si>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</si>
  <si>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</si>
  <si>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</si>
  <si>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</si>
  <si>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</si>
  <si>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</si>
  <si>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</si>
  <si>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</si>
  <si>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</si>
  <si>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</si>
  <si>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</si>
  <si>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</si>
  <si>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</si>
  <si>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</si>
  <si>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</si>
  <si>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</si>
  <si>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</si>
  <si>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</si>
  <si>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</si>
  <si>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</si>
  <si>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</si>
  <si>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</si>
  <si>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</si>
  <si>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</si>
  <si>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</si>
  <si>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</si>
  <si>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</si>
  <si>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</si>
  <si>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</si>
  <si>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</si>
  <si>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</si>
  <si>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</si>
  <si>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</si>
  <si>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</si>
  <si>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</si>
  <si>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</si>
  <si>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</si>
  <si>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</si>
  <si>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</si>
  <si>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</si>
  <si>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</si>
  <si>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</si>
  <si>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</si>
  <si>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</si>
  <si>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</si>
  <si>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</si>
  <si>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</si>
  <si>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</si>
  <si>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</si>
  <si>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</si>
  <si>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</si>
  <si>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</si>
  <si>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</si>
  <si>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</si>
  <si>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</si>
  <si>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</si>
  <si>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</si>
  <si>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</si>
  <si>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</si>
  <si>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</si>
  <si>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</si>
  <si>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</si>
  <si>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</si>
  <si>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</si>
  <si>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</si>
  <si>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</si>
  <si>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</si>
  <si>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</si>
  <si>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</si>
  <si>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</si>
  <si>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</si>
  <si>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</si>
  <si>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</si>
  <si>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</si>
  <si>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</si>
  <si>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</si>
  <si>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</si>
  <si>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</si>
  <si>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</si>
  <si>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</si>
  <si>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</si>
  <si>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</si>
  <si>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</si>
  <si>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</si>
  <si>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</si>
  <si>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</si>
  <si>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</si>
  <si>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</si>
  <si>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</si>
  <si>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</si>
  <si>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</si>
  <si>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</si>
  <si>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</si>
  <si>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</si>
  <si>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</si>
  <si>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</si>
  <si>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</si>
  <si>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</si>
  <si>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</si>
  <si>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</si>
  <si>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</si>
  <si>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</si>
  <si>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</si>
  <si>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</si>
  <si>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</si>
  <si>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</si>
  <si>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</si>
  <si>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</si>
  <si>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</si>
  <si>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</si>
  <si>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</si>
  <si>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</si>
  <si>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</si>
  <si>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</si>
  <si>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</si>
  <si>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</si>
  <si>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</si>
  <si>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</si>
  <si>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</si>
  <si>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</si>
  <si>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</si>
  <si>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</si>
  <si>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</si>
  <si>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</si>
  <si>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</si>
  <si>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</si>
  <si>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</si>
  <si>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</si>
  <si>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</si>
  <si>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</si>
  <si>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</si>
  <si>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</si>
  <si>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</si>
  <si>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</si>
  <si>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</si>
  <si>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</si>
  <si>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</si>
  <si>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</si>
  <si>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</si>
  <si>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</si>
  <si>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</si>
  <si>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</si>
  <si>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</si>
  <si>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</si>
  <si>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</si>
  <si>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</si>
  <si>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</si>
  <si>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</si>
  <si>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</si>
  <si>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</si>
  <si>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</si>
  <si>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</si>
  <si>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</si>
  <si>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</si>
  <si>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</si>
  <si>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</si>
  <si>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</si>
  <si>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</si>
  <si>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</si>
  <si>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</si>
  <si>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</si>
  <si>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</si>
  <si>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</si>
  <si>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</si>
  <si>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</si>
  <si>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</si>
  <si>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</si>
  <si>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</si>
  <si>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</si>
  <si>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</si>
  <si>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</si>
  <si>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</si>
  <si>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</si>
  <si>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</si>
  <si>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</si>
  <si>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</si>
  <si>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</si>
  <si>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</si>
  <si>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</si>
  <si>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</si>
  <si>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</si>
  <si>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</si>
  <si>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</si>
  <si>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</si>
  <si>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</si>
  <si>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</si>
  <si>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</si>
  <si>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</si>
  <si>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</si>
  <si>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</si>
  <si>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</si>
  <si>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</si>
  <si>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</si>
  <si>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</si>
  <si>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</si>
  <si>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</si>
  <si>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</si>
  <si>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</si>
  <si>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</si>
  <si>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</si>
  <si>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</si>
  <si>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</si>
  <si>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</si>
  <si>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</si>
  <si>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</si>
  <si>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</si>
  <si>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</si>
  <si>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</si>
  <si>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</si>
  <si>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</si>
  <si>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</si>
  <si>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</si>
  <si>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</si>
  <si>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</si>
  <si>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</si>
  <si>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</si>
  <si>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</si>
  <si>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</si>
  <si>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</si>
  <si>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</si>
  <si>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</si>
  <si>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</si>
  <si>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</si>
  <si>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</si>
  <si>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</si>
  <si>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</si>
  <si>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</si>
  <si>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</si>
  <si>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</si>
  <si>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</si>
  <si>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</si>
  <si>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</si>
  <si>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</si>
  <si>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</si>
  <si>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</si>
  <si>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</si>
  <si>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</si>
  <si>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</si>
  <si>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</si>
  <si>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</si>
  <si>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</si>
  <si>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</si>
  <si>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</si>
  <si>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</si>
  <si>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</si>
  <si>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</si>
  <si>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</si>
  <si>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</si>
  <si>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</si>
  <si>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</si>
  <si>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</si>
  <si>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</si>
  <si>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</si>
  <si>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</si>
  <si>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</si>
  <si>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</si>
  <si>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</si>
  <si>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</si>
  <si>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</si>
  <si>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</si>
  <si>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</si>
  <si>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</si>
  <si>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</si>
  <si>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</si>
  <si>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</si>
  <si>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</si>
  <si>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</si>
  <si>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</si>
  <si>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</si>
  <si>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</si>
  <si>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</si>
  <si>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</si>
  <si>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</si>
  <si>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</si>
  <si>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</si>
  <si>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</si>
  <si>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</si>
  <si>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</si>
  <si>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</si>
  <si>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</si>
  <si>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</si>
  <si>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</si>
  <si>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</si>
  <si>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</si>
  <si>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</si>
  <si>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</si>
  <si>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</si>
  <si>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</si>
  <si>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</si>
  <si>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</si>
  <si>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</si>
  <si>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</si>
  <si>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</si>
  <si>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</si>
  <si>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</si>
  <si>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</si>
  <si>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</si>
  <si>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</si>
  <si>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</si>
  <si>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</si>
  <si>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</si>
  <si>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</si>
  <si>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</si>
  <si>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</si>
  <si>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</si>
  <si>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</si>
  <si>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</si>
  <si>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</si>
  <si>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</si>
  <si>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</si>
  <si>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</si>
  <si>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</si>
  <si>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</si>
  <si>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</si>
  <si>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</si>
  <si>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</si>
  <si>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</si>
  <si>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</si>
  <si>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</si>
  <si>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</si>
  <si>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</si>
  <si>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</si>
  <si>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</si>
  <si>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</si>
  <si>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</si>
  <si>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</si>
  <si>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</si>
  <si>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</si>
  <si>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</si>
  <si>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</si>
  <si>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</si>
  <si>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</si>
  <si>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</si>
  <si>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</si>
  <si>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</si>
  <si>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</si>
  <si>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</si>
  <si>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</si>
  <si>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</si>
  <si>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</si>
  <si>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</si>
  <si>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</si>
  <si>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</si>
  <si>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</si>
  <si>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</si>
  <si>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</si>
  <si>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</si>
  <si>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</si>
  <si>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</si>
  <si>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</si>
  <si>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</si>
  <si>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</si>
  <si>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</si>
  <si>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</si>
  <si>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</si>
  <si>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</si>
  <si>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</si>
  <si>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</si>
  <si>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</si>
  <si>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</si>
  <si>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</si>
  <si>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</si>
  <si>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</si>
  <si>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</si>
  <si>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</si>
  <si>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</si>
  <si>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</si>
  <si>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</si>
  <si>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</si>
  <si>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</si>
  <si>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</si>
  <si>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</si>
  <si>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</si>
  <si>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</si>
  <si>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</si>
  <si>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</si>
  <si>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</si>
  <si>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</si>
  <si>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</si>
  <si>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</si>
  <si>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</si>
  <si>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</si>
  <si>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</si>
  <si>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</si>
  <si>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</si>
  <si>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</si>
  <si>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</si>
  <si>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</si>
  <si>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</si>
  <si>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</si>
  <si>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</si>
  <si>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</si>
  <si>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</si>
  <si>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</si>
  <si>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</si>
  <si>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</si>
  <si>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</si>
  <si>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</si>
  <si>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</si>
  <si>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</si>
  <si>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</si>
  <si>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</si>
  <si>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</si>
  <si>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</si>
  <si>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</si>
  <si>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</si>
  <si>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</si>
  <si>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</si>
  <si>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</si>
  <si>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</si>
  <si>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</si>
  <si>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</si>
  <si>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</si>
  <si>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</si>
  <si>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</si>
  <si>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</si>
  <si>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</si>
  <si>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</si>
  <si>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</si>
  <si>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</si>
  <si>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</si>
  <si>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</si>
  <si>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</si>
  <si>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</si>
  <si>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</si>
  <si>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</si>
  <si>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</si>
  <si>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</si>
  <si>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</si>
  <si>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</si>
  <si>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</si>
  <si>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</si>
  <si>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</si>
  <si>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</si>
  <si>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</si>
  <si>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</si>
  <si>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</si>
  <si>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</si>
  <si>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</si>
  <si>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</si>
  <si>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</si>
  <si>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</si>
  <si>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</si>
  <si>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</si>
  <si>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</si>
  <si>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</si>
  <si>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</si>
  <si>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</si>
  <si>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</si>
  <si>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</si>
  <si>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</si>
  <si>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</si>
  <si>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</si>
  <si>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</si>
  <si>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</si>
  <si>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</si>
  <si>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</si>
  <si>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</si>
  <si>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</si>
  <si>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</si>
  <si>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</si>
  <si>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</si>
  <si>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</si>
  <si>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</si>
  <si>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</si>
  <si>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</si>
  <si>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</si>
  <si>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</si>
  <si>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</si>
  <si>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</si>
  <si>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</si>
  <si>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</si>
  <si>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</si>
  <si>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</si>
  <si>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</si>
  <si>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</si>
  <si>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</si>
  <si>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</si>
  <si>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</si>
  <si>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</si>
  <si>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</si>
  <si>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</si>
  <si>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</si>
  <si>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</si>
  <si>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</si>
  <si>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</si>
  <si>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</si>
  <si>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</si>
  <si>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</si>
  <si>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</si>
  <si>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</si>
  <si>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</si>
  <si>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</si>
  <si>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</si>
  <si>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</si>
  <si>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</si>
  <si>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</si>
  <si>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</si>
  <si>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</si>
  <si>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</si>
  <si>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</si>
  <si>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</si>
  <si>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</si>
  <si>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</si>
  <si>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</si>
  <si>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</si>
  <si>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</si>
  <si>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</si>
  <si>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</si>
  <si>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</si>
  <si>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</si>
  <si>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</si>
  <si>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</si>
  <si>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</si>
  <si>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</si>
  <si>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</si>
  <si>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</si>
  <si>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</si>
  <si>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</si>
  <si>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</si>
  <si>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</si>
  <si>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</si>
  <si>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</si>
  <si>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</si>
  <si>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</si>
  <si>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</si>
  <si>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</si>
  <si>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</si>
  <si>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</si>
  <si>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</si>
  <si>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</si>
  <si>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</si>
  <si>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</si>
  <si>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</si>
  <si>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</si>
  <si>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</si>
  <si>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</si>
  <si>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</si>
  <si>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</si>
  <si>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</si>
  <si>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</si>
  <si>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</si>
  <si>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</si>
  <si>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</si>
  <si>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</si>
  <si>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</si>
  <si>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</si>
  <si>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</si>
  <si>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</si>
  <si>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</si>
  <si>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</si>
  <si>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</si>
  <si>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</si>
  <si>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</si>
  <si>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</si>
  <si>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</si>
  <si>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</si>
  <si>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</si>
  <si>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</si>
  <si>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</si>
  <si>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</si>
  <si>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</si>
  <si>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</si>
  <si>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</si>
  <si>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</si>
  <si>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</si>
  <si>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</si>
  <si>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</si>
  <si>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</si>
  <si>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</si>
  <si>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</si>
  <si>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</si>
  <si>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</si>
  <si>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</si>
  <si>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</si>
  <si>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</si>
  <si>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</si>
  <si>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</si>
  <si>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</si>
  <si>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</si>
  <si>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</si>
  <si>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</si>
  <si>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</si>
  <si>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</si>
  <si>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</si>
  <si>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</si>
  <si>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</si>
  <si>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</si>
  <si>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</si>
  <si>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</si>
  <si>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</si>
  <si>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</si>
  <si>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</si>
  <si>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</si>
  <si>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</si>
  <si>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</si>
  <si>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</si>
  <si>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</si>
  <si>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</si>
  <si>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</si>
  <si>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</si>
  <si>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</si>
  <si>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</si>
  <si>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</si>
  <si>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</si>
  <si>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</si>
  <si>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</si>
  <si>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</si>
  <si>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</si>
  <si>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</si>
  <si>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</si>
  <si>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</si>
  <si>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</si>
  <si>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</si>
  <si>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</si>
  <si>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</si>
  <si>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</si>
  <si>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</si>
  <si>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</si>
  <si>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</si>
  <si>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</si>
  <si>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</si>
  <si>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</si>
  <si>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</si>
  <si>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</si>
  <si>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</si>
  <si>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</si>
  <si>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</si>
  <si>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</si>
  <si>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</si>
  <si>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</si>
  <si>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</si>
  <si>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</si>
  <si>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</si>
  <si>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</si>
  <si>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</si>
  <si>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</si>
  <si>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</si>
  <si>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</si>
  <si>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</si>
  <si>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</si>
  <si>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</si>
  <si>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</si>
  <si>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</si>
  <si>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</si>
  <si>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</si>
  <si>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</si>
  <si>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</si>
  <si>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</si>
  <si>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</si>
  <si>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</si>
  <si>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</si>
  <si>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</si>
  <si>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</si>
  <si>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</si>
  <si>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</si>
  <si>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</si>
  <si>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</si>
  <si>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</si>
  <si>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</si>
  <si>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</si>
  <si>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</si>
  <si>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</si>
  <si>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</si>
  <si>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</si>
  <si>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</si>
  <si>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</si>
  <si>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</si>
  <si>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</si>
  <si>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</si>
  <si>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</si>
  <si>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</si>
  <si>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</si>
  <si>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</si>
  <si>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</si>
  <si>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</si>
  <si>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</si>
  <si>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</si>
  <si>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</si>
  <si>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</si>
  <si>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</si>
  <si>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</si>
  <si>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</si>
  <si>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</si>
  <si>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</si>
  <si>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</si>
  <si>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</si>
  <si>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</si>
  <si>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</si>
  <si>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</si>
  <si>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</si>
  <si>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</si>
  <si>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</si>
  <si>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</si>
  <si>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</si>
  <si>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</si>
  <si>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</si>
  <si>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</si>
  <si>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</si>
  <si>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</si>
  <si>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</si>
  <si>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</si>
  <si>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</si>
  <si>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</si>
  <si>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</si>
  <si>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</si>
  <si>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</si>
  <si>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</si>
  <si>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</si>
  <si>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</si>
  <si>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</si>
  <si>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</si>
  <si>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</si>
  <si>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</si>
  <si>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</si>
  <si>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</si>
  <si>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</si>
  <si>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</si>
  <si>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</si>
  <si>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</si>
  <si>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</si>
  <si>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</si>
  <si>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</si>
  <si>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</si>
  <si>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</si>
  <si>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</si>
  <si>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</si>
  <si>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</si>
  <si>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</si>
  <si>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</si>
  <si>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</si>
  <si>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</si>
  <si>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</si>
  <si>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</si>
  <si>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</si>
  <si>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</si>
  <si>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</si>
  <si>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</si>
  <si>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</si>
  <si>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</si>
  <si>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</si>
  <si>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</si>
  <si>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</si>
  <si>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</si>
  <si>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</si>
  <si>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</si>
  <si>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</si>
  <si>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</si>
  <si>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</si>
  <si>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</si>
  <si>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</si>
  <si>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</si>
  <si>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</si>
  <si>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</si>
  <si>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</si>
  <si>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</si>
  <si>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</si>
  <si>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</si>
  <si>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</si>
  <si>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</si>
  <si>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</si>
  <si>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</si>
  <si>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</si>
  <si>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</si>
  <si>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</si>
  <si>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</si>
  <si>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</si>
  <si>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</si>
  <si>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</si>
  <si>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</si>
  <si>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</si>
  <si>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</si>
  <si>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</si>
  <si>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</si>
  <si>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</si>
  <si>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</si>
  <si>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</si>
  <si>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</si>
  <si>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</si>
  <si>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</si>
  <si>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</si>
  <si>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</si>
  <si>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</si>
  <si>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</si>
  <si>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</si>
  <si>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</si>
  <si>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</si>
  <si>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</si>
  <si>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</si>
  <si>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</si>
  <si>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</si>
  <si>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</si>
  <si>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</si>
  <si>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</si>
  <si>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</si>
  <si>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</si>
  <si>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</si>
  <si>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</si>
  <si>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</si>
  <si>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</si>
  <si>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</si>
  <si>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</si>
  <si>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</si>
  <si>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</si>
  <si>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</si>
  <si>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</si>
  <si>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</si>
  <si>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</si>
  <si>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</si>
  <si>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</si>
  <si>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</si>
  <si>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</si>
  <si>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</si>
  <si>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</si>
  <si>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</si>
  <si>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</si>
  <si>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</si>
  <si>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</si>
  <si>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</si>
  <si>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</si>
  <si>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</si>
  <si>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</si>
  <si>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</si>
  <si>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</si>
  <si>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</si>
  <si>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</si>
  <si>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</si>
  <si>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</si>
  <si>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</si>
  <si>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</si>
  <si>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</si>
  <si>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</si>
  <si>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</si>
  <si>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</si>
  <si>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</si>
  <si>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</si>
  <si>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</si>
  <si>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</si>
  <si>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</si>
  <si>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</si>
  <si>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</si>
  <si>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</si>
  <si>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</si>
  <si>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</si>
  <si>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</si>
  <si>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</si>
  <si>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</si>
  <si>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</si>
  <si>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</si>
  <si>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</si>
  <si>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</si>
  <si>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</si>
  <si>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</si>
  <si>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</si>
  <si>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</si>
  <si>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</si>
  <si>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</si>
  <si>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</si>
  <si>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</si>
  <si>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</si>
  <si>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</si>
  <si>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</si>
  <si>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</si>
  <si>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</si>
  <si>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</si>
  <si>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</si>
  <si>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</si>
  <si>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</si>
  <si>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</si>
  <si>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</si>
  <si>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</si>
  <si>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</si>
  <si>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</si>
  <si>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</si>
  <si>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</si>
  <si>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</si>
  <si>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</si>
  <si>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</si>
  <si>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</si>
  <si>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</si>
  <si>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</si>
  <si>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</si>
  <si>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</si>
  <si>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</si>
  <si>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</si>
  <si>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</si>
  <si>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</si>
  <si>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</si>
  <si>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</si>
  <si>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</si>
  <si>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</si>
  <si>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</si>
  <si>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</si>
  <si>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</si>
  <si>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</si>
  <si>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</si>
  <si>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</si>
  <si>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</si>
  <si>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</si>
  <si>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</si>
  <si>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</si>
  <si>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</si>
  <si>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</si>
  <si>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</si>
  <si>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</si>
  <si>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</si>
  <si>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</si>
  <si>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</si>
  <si>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</si>
  <si>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</si>
  <si>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</si>
  <si>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</si>
  <si>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</si>
  <si>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</si>
  <si>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</si>
  <si>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</si>
  <si>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</si>
  <si>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</si>
  <si>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</si>
  <si>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</si>
  <si>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</si>
  <si>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</si>
  <si>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</si>
  <si>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</si>
  <si>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</si>
  <si>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</si>
  <si>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</si>
  <si>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</si>
  <si>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</si>
  <si>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</si>
  <si>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</si>
  <si>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</si>
  <si>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</si>
  <si>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</si>
  <si>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</si>
  <si>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</si>
  <si>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</si>
  <si>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</si>
  <si>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</si>
  <si>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</si>
  <si>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</si>
  <si>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</si>
  <si>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</si>
  <si>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</si>
  <si>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</si>
  <si>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</si>
  <si>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</si>
  <si>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</si>
  <si>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</si>
  <si>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</si>
  <si>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</si>
  <si>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</si>
  <si>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</si>
  <si>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</si>
  <si>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</si>
  <si>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</si>
  <si>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</si>
  <si>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</si>
  <si>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</si>
  <si>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</si>
  <si>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</si>
  <si>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</si>
  <si>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</si>
  <si>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</si>
  <si>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</si>
  <si>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</si>
  <si>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</si>
  <si>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</si>
  <si>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</si>
  <si>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</si>
  <si>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</si>
  <si>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</si>
  <si>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</si>
  <si>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</si>
  <si>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</si>
  <si>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</si>
  <si>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</si>
  <si>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</si>
  <si>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</si>
  <si>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</si>
  <si>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</si>
  <si>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</si>
  <si>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</si>
  <si>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</si>
  <si>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</si>
  <si>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</si>
  <si>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</si>
  <si>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</si>
  <si>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</si>
  <si>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</si>
  <si>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</si>
  <si>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</si>
  <si>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</si>
  <si>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</si>
  <si>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</si>
  <si>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</si>
  <si>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</si>
  <si>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</si>
  <si>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</si>
  <si>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</si>
  <si>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</si>
  <si>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</si>
  <si>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</si>
  <si>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</si>
  <si>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</si>
  <si>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</si>
  <si>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</si>
  <si>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</si>
  <si>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</si>
  <si>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</si>
  <si>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</si>
  <si>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</si>
  <si>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</si>
  <si>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</si>
  <si>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</si>
  <si>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</si>
  <si>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</si>
  <si>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</si>
  <si>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</si>
  <si>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</si>
  <si>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</si>
  <si>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</si>
  <si>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</si>
  <si>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</si>
  <si>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</si>
  <si>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</si>
  <si>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</si>
  <si>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</si>
  <si>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</si>
  <si>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</si>
  <si>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</si>
  <si>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</si>
  <si>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</si>
  <si>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</si>
  <si>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</si>
  <si>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</si>
  <si>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</si>
  <si>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</si>
  <si>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</si>
  <si>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</si>
  <si>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</si>
  <si>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</si>
  <si>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</si>
  <si>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</si>
  <si>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</si>
  <si>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</si>
  <si>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</si>
  <si>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</si>
  <si>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</si>
  <si>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</si>
  <si>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</si>
  <si>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</si>
  <si>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</si>
  <si>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</si>
  <si>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</si>
  <si>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</si>
  <si>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</si>
  <si>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</si>
  <si>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</si>
  <si>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</si>
  <si>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</si>
  <si>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</si>
  <si>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</si>
  <si>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</si>
  <si>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</si>
  <si>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</si>
  <si>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</si>
  <si>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</si>
  <si>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</si>
  <si>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</si>
  <si>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</si>
  <si>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</si>
  <si>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</si>
  <si>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</si>
  <si>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</si>
  <si>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</si>
  <si>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</si>
  <si>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</si>
  <si>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</si>
  <si>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</si>
  <si>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</si>
  <si>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</si>
  <si>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</si>
  <si>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</si>
  <si>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</si>
  <si>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</si>
  <si>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</si>
  <si>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</si>
  <si>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</si>
  <si>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</si>
  <si>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</si>
  <si>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</si>
  <si>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</si>
  <si>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</si>
  <si>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</si>
  <si>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</si>
  <si>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</si>
  <si>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</si>
  <si>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</si>
  <si>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</si>
  <si>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</si>
  <si>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</si>
  <si>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</si>
  <si>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</si>
  <si>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</si>
  <si>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</si>
  <si>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</si>
  <si>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</si>
  <si>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</si>
  <si>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</si>
  <si>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</si>
  <si>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</si>
  <si>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</si>
  <si>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</si>
  <si>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</si>
  <si>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</si>
  <si>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</si>
  <si>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</si>
  <si>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</si>
  <si>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</si>
  <si>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</si>
  <si>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</si>
  <si>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</si>
  <si>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</si>
  <si>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</si>
  <si>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</si>
  <si>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</si>
  <si>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</si>
  <si>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</si>
  <si>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</si>
  <si>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</si>
  <si>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</si>
  <si>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</si>
  <si>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</si>
  <si>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</si>
  <si>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</si>
  <si>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</si>
  <si>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</si>
  <si>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</si>
  <si>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</si>
  <si>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</si>
  <si>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</si>
  <si>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</si>
  <si>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</si>
  <si>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</si>
  <si>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</si>
  <si>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</si>
  <si>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</si>
  <si>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</si>
  <si>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</si>
  <si>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</si>
  <si>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</si>
  <si>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</si>
  <si>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</si>
  <si>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</si>
  <si>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</si>
  <si>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</si>
  <si>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</si>
  <si>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</si>
  <si>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</si>
  <si>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</si>
  <si>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</si>
  <si>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</si>
  <si>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</si>
  <si>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</si>
  <si>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</si>
  <si>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</si>
  <si>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</si>
  <si>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</si>
  <si>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</si>
  <si>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</si>
  <si>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</si>
  <si>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</si>
  <si>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</si>
  <si>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</si>
  <si>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</si>
  <si>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</si>
  <si>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</si>
  <si>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</si>
  <si>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</si>
  <si>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</si>
  <si>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</si>
  <si>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</si>
  <si>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</si>
  <si>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</si>
  <si>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</si>
  <si>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</si>
  <si>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</si>
  <si>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</si>
  <si>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</si>
  <si>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</si>
  <si>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</si>
  <si>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</si>
  <si>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</si>
  <si>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</si>
  <si>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</si>
  <si>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</si>
  <si>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</si>
  <si>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</si>
  <si>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</si>
  <si>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</si>
  <si>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</si>
  <si>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</si>
  <si>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</si>
  <si>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</si>
  <si>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</si>
  <si>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</si>
  <si>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</si>
  <si>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</si>
  <si>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</si>
  <si>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</si>
  <si>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</si>
  <si>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</si>
  <si>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</si>
  <si>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</si>
  <si>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</si>
  <si>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</si>
  <si>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</si>
  <si>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</si>
  <si>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</si>
  <si>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</si>
  <si>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</si>
  <si>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</si>
  <si>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</si>
  <si>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</si>
  <si>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</si>
  <si>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</si>
  <si>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</si>
  <si>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</si>
  <si>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</si>
  <si>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</si>
  <si>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</si>
  <si>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</si>
  <si>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</si>
  <si>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</si>
  <si>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</si>
  <si>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</si>
  <si>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</si>
  <si>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</si>
  <si>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</si>
  <si>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</si>
  <si>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</si>
  <si>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</si>
  <si>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</si>
  <si>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</si>
  <si>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</si>
  <si>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</si>
  <si>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</si>
  <si>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</si>
  <si>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</si>
  <si>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</si>
  <si>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</si>
  <si>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</si>
  <si>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</si>
  <si>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</si>
  <si>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</si>
  <si>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</si>
  <si>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</si>
  <si>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</si>
  <si>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</si>
  <si>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</si>
  <si>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</si>
  <si>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</si>
  <si>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</si>
  <si>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</si>
  <si>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</si>
  <si>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</si>
  <si>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</si>
  <si>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</si>
  <si>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</si>
  <si>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</si>
  <si>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</si>
  <si>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</si>
  <si>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</si>
  <si>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</si>
  <si>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</si>
  <si>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</si>
  <si>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</si>
  <si>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</si>
  <si>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</si>
  <si>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</si>
  <si>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</si>
  <si>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</si>
  <si>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</si>
  <si>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</si>
  <si>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</si>
  <si>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</si>
  <si>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</si>
  <si>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</si>
  <si>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</si>
  <si>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</si>
  <si>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</si>
  <si>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</si>
  <si>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</si>
  <si>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</si>
  <si>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</si>
  <si>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</si>
  <si>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</si>
  <si>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</si>
  <si>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</si>
  <si>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</si>
  <si>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</si>
  <si>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</si>
  <si>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</si>
  <si>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</si>
  <si>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</si>
  <si>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</si>
  <si>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</si>
  <si>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</si>
  <si>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</si>
  <si>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</si>
  <si>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</si>
  <si>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</si>
  <si>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</si>
  <si>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</si>
  <si>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</si>
  <si>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</si>
  <si>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</si>
  <si>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</si>
  <si>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</si>
  <si>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</si>
  <si>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</si>
  <si>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</si>
  <si>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</si>
  <si>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</si>
  <si>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</si>
  <si>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</si>
  <si>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</si>
  <si>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</si>
  <si>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</si>
  <si>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</si>
  <si>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</si>
  <si>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</si>
  <si>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</si>
  <si>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</si>
  <si>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</si>
  <si>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</si>
  <si>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</si>
  <si>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</si>
  <si>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</si>
  <si>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</si>
  <si>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</si>
  <si>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</si>
  <si>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</si>
  <si>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</si>
  <si>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</si>
  <si>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</si>
  <si>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</si>
  <si>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</si>
  <si>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</si>
  <si>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</si>
  <si>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</si>
  <si>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</si>
  <si>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</si>
  <si>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</si>
  <si>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</si>
  <si>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</si>
  <si>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</si>
  <si>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</si>
  <si>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</si>
  <si>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</si>
  <si>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</si>
  <si>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</si>
  <si>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</si>
  <si>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</si>
  <si>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</si>
  <si>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</si>
  <si>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</si>
  <si>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</si>
  <si>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</si>
  <si>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</si>
  <si>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</si>
  <si>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</si>
  <si>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</si>
  <si>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</si>
  <si>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</si>
  <si>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</si>
  <si>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</si>
  <si>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</si>
  <si>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</si>
  <si>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</si>
  <si>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</si>
  <si>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</si>
  <si>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</si>
  <si>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</si>
  <si>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</si>
  <si>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</si>
  <si>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</si>
  <si>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</si>
  <si>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</si>
  <si>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</si>
  <si>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</si>
  <si>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</si>
  <si>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</si>
  <si>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</si>
  <si>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</si>
  <si>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</si>
  <si>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</si>
  <si>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</si>
  <si>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</si>
  <si>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</si>
  <si>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</si>
  <si>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</si>
  <si>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</si>
  <si>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</si>
  <si>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</si>
  <si>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</si>
  <si>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</si>
  <si>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</si>
  <si>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</si>
  <si>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</si>
  <si>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</si>
  <si>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</si>
  <si>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</si>
  <si>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</si>
  <si>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</si>
  <si>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</si>
  <si>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</si>
  <si>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</si>
  <si>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</si>
  <si>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</si>
  <si>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</si>
  <si>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</si>
  <si>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</si>
  <si>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</si>
  <si>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</si>
  <si>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</si>
  <si>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</si>
  <si>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</si>
  <si>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</si>
  <si>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</si>
  <si>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</si>
  <si>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</si>
  <si>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</si>
  <si>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</si>
  <si>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</si>
  <si>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</si>
  <si>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</si>
  <si>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</si>
  <si>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</si>
  <si>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</si>
  <si>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</si>
  <si>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</si>
  <si>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</si>
  <si>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</si>
  <si>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</si>
  <si>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</si>
  <si>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</si>
  <si>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</si>
  <si>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</si>
  <si>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</si>
  <si>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</si>
  <si>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</si>
  <si>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</si>
  <si>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</si>
  <si>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</si>
  <si>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</si>
  <si>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</si>
  <si>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</si>
  <si>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</si>
  <si>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</si>
  <si>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</si>
  <si>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</si>
  <si>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</si>
  <si>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</si>
  <si>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</si>
  <si>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</si>
  <si>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</si>
  <si>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</si>
  <si>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</si>
  <si>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</si>
  <si>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</si>
  <si>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</si>
  <si>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</si>
  <si>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</si>
  <si>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</si>
  <si>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</si>
  <si>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</si>
  <si>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</si>
  <si>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</si>
  <si>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</si>
  <si>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</si>
  <si>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</si>
  <si>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</si>
  <si>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</si>
  <si>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</si>
  <si>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</si>
  <si>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</si>
  <si>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</si>
  <si>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</si>
  <si>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</si>
  <si>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</si>
  <si>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</si>
  <si>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</si>
  <si>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</si>
  <si>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</si>
  <si>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</si>
  <si>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</si>
  <si>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</si>
  <si>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</si>
  <si>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</si>
  <si>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</si>
  <si>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</si>
  <si>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</si>
  <si>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</si>
  <si>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</si>
  <si>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</si>
  <si>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</si>
  <si>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</si>
  <si>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</si>
  <si>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</si>
  <si>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</si>
  <si>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</si>
  <si>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</si>
  <si>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</si>
  <si>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</si>
  <si>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</si>
  <si>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</si>
  <si>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</si>
  <si>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</si>
  <si>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</si>
  <si>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</si>
  <si>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</si>
  <si>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</si>
  <si>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</si>
  <si>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</si>
  <si>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</si>
  <si>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</si>
  <si>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</si>
  <si>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</si>
  <si>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</si>
  <si>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</si>
  <si>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</si>
  <si>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</si>
  <si>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</si>
  <si>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</si>
  <si>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</si>
  <si>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</si>
  <si>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</si>
  <si>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</si>
  <si>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</si>
  <si>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</si>
  <si>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</si>
  <si>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</si>
  <si>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</si>
  <si>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</si>
  <si>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</si>
  <si>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</si>
  <si>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</si>
  <si>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</si>
  <si>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</si>
  <si>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</si>
  <si>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</si>
  <si>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</si>
  <si>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</si>
  <si>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</si>
  <si>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</si>
  <si>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</si>
  <si>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</si>
  <si>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</si>
  <si>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</si>
  <si>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</si>
  <si>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</si>
  <si>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</si>
  <si>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</si>
  <si>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</si>
  <si>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</si>
  <si>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</si>
  <si>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</si>
  <si>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</si>
  <si>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</si>
  <si>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</si>
  <si>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</si>
  <si>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</si>
  <si>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</si>
  <si>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</si>
  <si>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</si>
  <si>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</si>
  <si>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</si>
  <si>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</si>
  <si>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</si>
  <si>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</si>
  <si>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</si>
  <si>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</si>
  <si>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</si>
  <si>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</si>
  <si>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</si>
  <si>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</si>
  <si>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</si>
  <si>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</si>
  <si>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</si>
  <si>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</si>
  <si>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</si>
  <si>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</si>
  <si>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</si>
  <si>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</si>
  <si>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</si>
  <si>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</si>
  <si>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</si>
  <si>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</si>
  <si>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</si>
  <si>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</si>
  <si>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</si>
  <si>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</si>
  <si>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</si>
  <si>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</si>
  <si>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</si>
  <si>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</si>
  <si>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</si>
  <si>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</si>
  <si>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</si>
  <si>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</si>
  <si>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</si>
  <si>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</si>
  <si>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</si>
  <si>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</si>
  <si>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</si>
  <si>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</si>
  <si>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</si>
  <si>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</si>
  <si>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</si>
  <si>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</si>
  <si>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</si>
  <si>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</si>
  <si>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</si>
  <si>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</si>
  <si>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</si>
  <si>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</si>
  <si>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</si>
  <si>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</si>
  <si>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</si>
  <si>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</si>
  <si>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</si>
  <si>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</si>
  <si>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</si>
  <si>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</si>
  <si>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</si>
  <si>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</si>
  <si>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</si>
  <si>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</si>
  <si>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</si>
  <si>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</si>
  <si>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</si>
  <si>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</si>
  <si>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</si>
  <si>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</si>
  <si>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</si>
  <si>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</si>
  <si>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</si>
  <si>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</si>
  <si>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</si>
  <si>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</si>
  <si>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</si>
  <si>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</si>
  <si>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</si>
  <si>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</si>
  <si>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</si>
  <si>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</si>
  <si>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</si>
  <si>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</si>
  <si>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</si>
  <si>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</si>
  <si>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</si>
  <si>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</si>
  <si>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</si>
  <si>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</si>
  <si>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</si>
  <si>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</si>
  <si>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</si>
  <si>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</si>
  <si>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</si>
  <si>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</si>
  <si>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</si>
  <si>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</si>
  <si>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</si>
  <si>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</si>
  <si>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</si>
  <si>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</si>
  <si>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</si>
  <si>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</si>
  <si>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</si>
  <si>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</si>
  <si>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</si>
  <si>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</si>
  <si>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</si>
  <si>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</si>
  <si>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</si>
  <si>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</si>
  <si>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</si>
  <si>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</si>
  <si>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</si>
  <si>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</si>
  <si>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</si>
  <si>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</si>
  <si>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</si>
  <si>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</si>
  <si>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</si>
  <si>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</si>
  <si>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</si>
  <si>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</si>
  <si>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</si>
  <si>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</si>
  <si>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</si>
  <si>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</si>
  <si>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</si>
  <si>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</si>
  <si>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</si>
  <si>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</si>
  <si>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</si>
  <si>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</si>
  <si>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</si>
  <si>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</si>
  <si>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</si>
  <si>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</si>
  <si>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</si>
  <si>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</si>
  <si>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</si>
  <si>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</si>
  <si>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</si>
  <si>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</si>
  <si>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</si>
  <si>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</si>
  <si>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</si>
  <si>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</si>
  <si>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</si>
  <si>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</si>
  <si>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</si>
  <si>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</si>
  <si>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</si>
  <si>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</si>
  <si>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</si>
  <si>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</si>
  <si>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</si>
  <si>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</si>
  <si>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</si>
  <si>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</si>
  <si>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</si>
  <si>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</si>
  <si>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</si>
  <si>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</si>
  <si>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</si>
  <si>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</si>
  <si>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</si>
  <si>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</si>
  <si>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</si>
  <si>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</si>
  <si>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</si>
  <si>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</si>
  <si>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</si>
  <si>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</si>
  <si>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</si>
  <si>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</si>
  <si>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</si>
  <si>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</si>
  <si>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</si>
  <si>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</si>
  <si>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</si>
  <si>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</si>
  <si>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</si>
  <si>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</si>
  <si>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</si>
  <si>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</si>
  <si>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</si>
  <si>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</si>
  <si>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</si>
  <si>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</si>
  <si>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</si>
  <si>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</si>
  <si>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</si>
  <si>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</si>
  <si>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</si>
  <si>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</si>
  <si>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</si>
  <si>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</si>
  <si>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</si>
  <si>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</si>
  <si>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</si>
  <si>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</si>
  <si>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</si>
  <si>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</si>
  <si>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</si>
  <si>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</si>
  <si>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</si>
  <si>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</si>
  <si>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</si>
  <si>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</si>
  <si>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</si>
  <si>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</si>
  <si>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</si>
  <si>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</si>
  <si>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</si>
  <si>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</si>
  <si>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</si>
  <si>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</si>
  <si>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</si>
  <si>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</si>
  <si>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</si>
  <si>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</si>
  <si>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</si>
  <si>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</si>
  <si>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</si>
  <si>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</si>
  <si>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</si>
  <si>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</si>
  <si>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</si>
  <si>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</si>
  <si>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</si>
  <si>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</si>
  <si>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</si>
  <si>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</si>
  <si>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</si>
  <si>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</si>
  <si>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</si>
  <si>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</si>
  <si>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</si>
  <si>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</si>
  <si>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</si>
  <si>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</si>
  <si>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</si>
  <si>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</si>
  <si>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</si>
  <si>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</si>
  <si>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</si>
  <si>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</si>
  <si>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</si>
  <si>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</si>
  <si>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</si>
  <si>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</si>
  <si>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</si>
  <si>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</si>
  <si>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</si>
  <si>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</si>
  <si>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</si>
  <si>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</si>
  <si>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</si>
  <si>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</si>
  <si>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</si>
  <si>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</si>
  <si>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</si>
  <si>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</si>
  <si>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</si>
  <si>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</si>
  <si>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</si>
  <si>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</si>
  <si>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</si>
  <si>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</si>
  <si>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</si>
  <si>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</si>
  <si>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</si>
  <si>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</si>
  <si>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</si>
  <si>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</si>
  <si>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</si>
  <si>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</si>
  <si>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</si>
  <si>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</si>
  <si>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</si>
  <si>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</si>
  <si>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</si>
  <si>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</si>
  <si>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</si>
  <si>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</si>
  <si>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</si>
  <si>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</si>
  <si>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</si>
  <si>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</si>
  <si>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</si>
  <si>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</si>
  <si>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</si>
  <si>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</si>
  <si>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</si>
  <si>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</si>
  <si>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</si>
  <si>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</si>
  <si>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</si>
  <si>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</si>
  <si>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</si>
  <si>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</si>
  <si>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</si>
  <si>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</si>
  <si>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</si>
  <si>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</si>
  <si>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</si>
  <si>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</si>
  <si>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</si>
  <si>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</si>
  <si>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</si>
  <si>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</si>
  <si>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</si>
  <si>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</si>
  <si>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</si>
  <si>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</si>
  <si>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</si>
  <si>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</si>
  <si>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</si>
  <si>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</si>
  <si>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</si>
  <si>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</si>
  <si>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</si>
  <si>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</si>
  <si>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</si>
  <si>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</si>
  <si>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</si>
  <si>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</si>
  <si>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</si>
  <si>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</si>
  <si>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</si>
  <si>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</si>
  <si>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</si>
  <si>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</si>
  <si>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</si>
  <si>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</si>
  <si>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</si>
  <si>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</si>
  <si>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</si>
  <si>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</si>
  <si>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</si>
  <si>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</si>
  <si>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</si>
  <si>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</si>
  <si>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</si>
  <si>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</si>
  <si>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</si>
  <si>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</si>
  <si>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</si>
  <si>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</si>
  <si>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</si>
  <si>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</si>
  <si>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</si>
  <si>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</si>
  <si>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</si>
  <si>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</si>
  <si>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</si>
  <si>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</si>
  <si>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</si>
  <si>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</si>
  <si>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</si>
  <si>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</si>
  <si>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</si>
  <si>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</si>
  <si>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</si>
  <si>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</si>
  <si>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</si>
  <si>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</si>
  <si>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</si>
  <si>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</si>
  <si>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</si>
  <si>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</si>
  <si>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</si>
  <si>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</si>
  <si>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</si>
  <si>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</si>
  <si>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</si>
  <si>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</si>
  <si>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</si>
  <si>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</si>
  <si>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</si>
  <si>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</si>
  <si>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</si>
  <si>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</si>
  <si>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</si>
  <si>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</si>
  <si>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</si>
  <si>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</si>
  <si>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</si>
  <si>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</si>
  <si>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</si>
  <si>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</si>
  <si>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</si>
  <si>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</si>
  <si>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</si>
  <si>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</si>
  <si>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</si>
  <si>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</si>
  <si>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</si>
  <si>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</si>
  <si>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</si>
  <si>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</si>
  <si>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</si>
  <si>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</si>
  <si>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</si>
  <si>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</si>
  <si>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</si>
  <si>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</si>
  <si>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</si>
  <si>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</si>
  <si>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</si>
  <si>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</si>
  <si>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</si>
  <si>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</si>
  <si>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</si>
  <si>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</si>
  <si>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</si>
  <si>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</si>
  <si>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</si>
  <si>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</si>
  <si>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</si>
  <si>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</si>
  <si>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</si>
  <si>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</si>
  <si>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</si>
  <si>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</si>
  <si>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</si>
  <si>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</si>
  <si>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</si>
  <si>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</si>
  <si>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</si>
  <si>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</si>
  <si>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</si>
  <si>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</si>
  <si>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</si>
  <si>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</si>
  <si>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</si>
  <si>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</si>
  <si>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</si>
  <si>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</si>
  <si>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</si>
  <si>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</si>
  <si>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</si>
  <si>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</si>
  <si>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</si>
  <si>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</si>
  <si>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</si>
  <si>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</si>
  <si>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</si>
  <si>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</si>
  <si>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</si>
  <si>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</si>
  <si>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</si>
  <si>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</si>
  <si>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</si>
  <si>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</si>
  <si>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</si>
  <si>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</si>
  <si>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</si>
  <si>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</si>
  <si>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</si>
  <si>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</si>
  <si>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</si>
  <si>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</si>
  <si>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</si>
  <si>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</si>
  <si>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</si>
  <si>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</si>
  <si>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</si>
  <si>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</si>
  <si>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</si>
  <si>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</si>
  <si>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</si>
  <si>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</si>
  <si>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</si>
  <si>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</si>
  <si>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</si>
  <si>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</si>
  <si>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</si>
  <si>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</si>
  <si>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</si>
  <si>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</si>
  <si>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</si>
  <si>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</si>
  <si>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</si>
  <si>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</si>
  <si>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</si>
  <si>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</si>
  <si>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</si>
  <si>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</si>
  <si>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</si>
  <si>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</si>
  <si>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</si>
  <si>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</si>
  <si>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</si>
  <si>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</si>
  <si>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</si>
  <si>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</si>
  <si>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</si>
  <si>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</si>
  <si>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</si>
  <si>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</si>
  <si>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</si>
  <si>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</si>
  <si>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</si>
  <si>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</si>
  <si>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</si>
  <si>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</si>
  <si>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</si>
  <si>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</si>
  <si>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</si>
  <si>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</si>
  <si>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</si>
  <si>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</si>
  <si>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</si>
  <si>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</si>
  <si>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</si>
  <si>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</si>
  <si>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</si>
  <si>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</si>
  <si>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</si>
  <si>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</si>
  <si>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</si>
  <si>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</si>
  <si>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</si>
  <si>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</si>
  <si>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</si>
  <si>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</si>
  <si>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</si>
  <si>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</si>
  <si>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</si>
  <si>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</si>
  <si>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</si>
  <si>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</si>
  <si>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</si>
  <si>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</si>
  <si>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</si>
  <si>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</si>
  <si>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</si>
  <si>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</si>
  <si>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</si>
  <si>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</si>
  <si>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</si>
  <si>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</si>
  <si>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</si>
  <si>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</si>
  <si>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</si>
  <si>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</si>
  <si>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</si>
  <si>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</si>
  <si>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</si>
  <si>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</si>
  <si>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</si>
  <si>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</si>
  <si>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</si>
  <si>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</si>
  <si>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</si>
  <si>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</si>
  <si>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</si>
  <si>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</si>
  <si>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</si>
  <si>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</si>
  <si>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</si>
  <si>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</si>
  <si>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</si>
  <si>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</si>
  <si>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</si>
  <si>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</si>
  <si>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</si>
  <si>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</si>
  <si>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</si>
  <si>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</si>
  <si>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</si>
  <si>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</si>
  <si>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</si>
  <si>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</si>
  <si>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</si>
  <si>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</si>
  <si>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</si>
  <si>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</si>
  <si>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</si>
  <si>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</si>
  <si>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</si>
  <si>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</si>
  <si>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</si>
  <si>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</si>
  <si>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</si>
  <si>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</si>
  <si>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</si>
  <si>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</si>
  <si>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</si>
  <si>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</si>
  <si>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</si>
  <si>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</si>
  <si>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</si>
  <si>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</si>
  <si>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</si>
  <si>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</si>
  <si>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</si>
  <si>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</si>
  <si>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</si>
  <si>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</si>
  <si>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</si>
  <si>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</si>
  <si>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</si>
  <si>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</si>
  <si>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</si>
  <si>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</si>
  <si>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</si>
  <si>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</si>
  <si>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</si>
  <si>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</si>
  <si>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</si>
  <si>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</si>
  <si>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</si>
  <si>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</si>
  <si>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</si>
  <si>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</si>
  <si>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</si>
  <si>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</si>
  <si>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</si>
  <si>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</si>
  <si>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</si>
  <si>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</si>
  <si>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</si>
  <si>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</si>
  <si>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</si>
  <si>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</si>
  <si>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</si>
  <si>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</si>
  <si>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</si>
  <si>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</si>
  <si>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</si>
  <si>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</si>
  <si>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</si>
  <si>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</si>
  <si>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</si>
  <si>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</si>
  <si>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</si>
  <si>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</si>
  <si>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</si>
  <si>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</si>
  <si>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</si>
  <si>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</si>
  <si>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</si>
  <si>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</si>
  <si>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</si>
  <si>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</si>
  <si>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</si>
  <si>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</si>
  <si>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</si>
  <si>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</si>
  <si>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</si>
  <si>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</si>
  <si>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</si>
  <si>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</si>
  <si>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</si>
  <si>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</si>
  <si>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</si>
  <si>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</si>
  <si>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</si>
  <si>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</si>
  <si>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</si>
  <si>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</si>
  <si>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</si>
  <si>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</si>
  <si>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</si>
  <si>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</si>
  <si>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</si>
  <si>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</si>
  <si>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</si>
  <si>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</si>
  <si>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</si>
  <si>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</si>
  <si>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</si>
  <si>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</si>
  <si>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</si>
  <si>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</si>
  <si>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</si>
  <si>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</si>
  <si>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</si>
  <si>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</si>
  <si>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</si>
  <si>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</si>
  <si>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</si>
  <si>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</si>
  <si>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</si>
  <si>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</si>
  <si>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</si>
  <si>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</si>
  <si>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</si>
  <si>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</si>
  <si>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</si>
  <si>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</si>
  <si>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</si>
  <si>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</si>
  <si>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</si>
  <si>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</si>
  <si>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</si>
  <si>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</si>
  <si>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</si>
  <si>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</si>
  <si>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</si>
  <si>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</si>
  <si>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</si>
  <si>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</si>
  <si>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</si>
  <si>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</si>
  <si>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</si>
  <si>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</si>
  <si>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</si>
  <si>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</si>
  <si>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</si>
  <si>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</si>
  <si>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</si>
  <si>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</si>
  <si>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</si>
  <si>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</si>
  <si>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</si>
  <si>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</si>
  <si>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</si>
  <si>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</si>
  <si>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</si>
  <si>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</si>
  <si>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</si>
  <si>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</si>
  <si>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</si>
  <si>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</si>
  <si>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</si>
  <si>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</si>
  <si>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</si>
  <si>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</si>
  <si>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</si>
  <si>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</si>
  <si>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</si>
  <si>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</si>
  <si>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</si>
  <si>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</si>
  <si>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</si>
  <si>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</si>
  <si>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</si>
  <si>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</si>
  <si>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</si>
  <si>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</si>
  <si>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</si>
  <si>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</si>
  <si>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</si>
  <si>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</si>
  <si>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</si>
  <si>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</si>
  <si>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</si>
  <si>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</si>
  <si>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</si>
  <si>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</si>
  <si>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</si>
  <si>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</si>
  <si>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</si>
  <si>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</si>
  <si>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</si>
  <si>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</si>
  <si>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</si>
  <si>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</si>
  <si>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</si>
  <si>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</si>
  <si>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</si>
  <si>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</si>
  <si>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</si>
  <si>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</si>
  <si>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</si>
  <si>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</si>
  <si>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</si>
  <si>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</si>
  <si>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</si>
  <si>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</si>
  <si>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</si>
  <si>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</si>
  <si>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</si>
  <si>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</si>
  <si>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</si>
  <si>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</si>
  <si>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</si>
  <si>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</si>
  <si>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</si>
  <si>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</si>
  <si>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</si>
  <si>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</si>
  <si>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</si>
  <si>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</si>
  <si>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</si>
  <si>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</si>
  <si>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</si>
  <si>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</si>
  <si>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</si>
  <si>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</si>
  <si>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</si>
  <si>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</si>
  <si>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</si>
  <si>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</si>
  <si>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</si>
  <si>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</si>
  <si>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</si>
  <si>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</si>
  <si>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</si>
  <si>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</si>
  <si>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</si>
  <si>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</si>
  <si>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</si>
  <si>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</si>
  <si>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</si>
  <si>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</si>
  <si>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</si>
  <si>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</si>
  <si>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</si>
  <si>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</si>
  <si>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</si>
  <si>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</si>
  <si>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</si>
  <si>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</si>
  <si>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</si>
  <si>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</si>
  <si>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</si>
  <si>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</si>
  <si>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</si>
  <si>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</si>
  <si>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</si>
  <si>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</si>
  <si>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</si>
  <si>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</si>
  <si>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</si>
  <si>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</si>
  <si>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</si>
  <si>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</si>
  <si>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</si>
  <si>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</si>
  <si>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</si>
  <si>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</si>
  <si>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</si>
  <si>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</si>
  <si>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</si>
  <si>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</si>
  <si>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</si>
  <si>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</si>
  <si>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</si>
  <si>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</si>
  <si>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</si>
  <si>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</si>
  <si>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</si>
  <si>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</si>
  <si>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</si>
  <si>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</si>
  <si>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</si>
  <si>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</si>
  <si>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</si>
  <si>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</si>
  <si>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</si>
  <si>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</si>
  <si>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</si>
  <si>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</si>
  <si>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</si>
  <si>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</si>
  <si>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</si>
  <si>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</si>
  <si>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</si>
  <si>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</si>
  <si>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</si>
  <si>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</si>
  <si>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</si>
  <si>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</si>
  <si>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</si>
  <si>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</si>
  <si>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</si>
  <si>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</si>
  <si>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</si>
  <si>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</si>
  <si>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</si>
  <si>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</si>
  <si>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</si>
  <si>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</si>
  <si>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</si>
  <si>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</si>
  <si>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</si>
  <si>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</si>
  <si>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</si>
  <si>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</si>
  <si>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</si>
  <si>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</si>
  <si>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</si>
  <si>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</si>
  <si>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</si>
  <si>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</si>
  <si>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</si>
  <si>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</si>
  <si>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</si>
  <si>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</si>
  <si>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</si>
  <si>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</si>
  <si>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</si>
  <si>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</si>
  <si>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</si>
  <si>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</si>
  <si>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</si>
  <si>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</si>
  <si>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</si>
  <si>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</si>
  <si>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</si>
  <si>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</si>
  <si>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</si>
  <si>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</si>
  <si>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</si>
  <si>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</si>
  <si>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</si>
  <si>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</si>
  <si>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</si>
  <si>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</si>
  <si>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</si>
  <si>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</si>
  <si>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</si>
  <si>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</si>
  <si>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</si>
  <si>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</si>
  <si>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</si>
  <si>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</si>
  <si>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</si>
  <si>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</si>
  <si>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</si>
  <si>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</si>
  <si>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</si>
  <si>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</si>
  <si>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</si>
  <si>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</si>
  <si>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</si>
  <si>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</si>
  <si>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</si>
  <si>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</si>
  <si>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</si>
  <si>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</si>
  <si>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</si>
  <si>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</si>
  <si>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</si>
  <si>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</si>
  <si>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</si>
  <si>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</si>
  <si>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</si>
  <si>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</si>
  <si>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</si>
  <si>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</si>
  <si>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</si>
  <si>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</si>
  <si>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</si>
  <si>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</si>
  <si>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</si>
  <si>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</si>
  <si>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</si>
  <si>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</si>
  <si>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</si>
  <si>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</si>
  <si>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</si>
  <si>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</si>
  <si>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</si>
  <si>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</si>
  <si>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</si>
  <si>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</si>
  <si>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</si>
  <si>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</si>
  <si>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</si>
  <si>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</si>
  <si>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</si>
  <si>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</si>
  <si>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</si>
  <si>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</si>
  <si>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</si>
  <si>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</si>
  <si>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</si>
  <si>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</si>
  <si>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</si>
  <si>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</si>
  <si>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</si>
  <si>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</si>
  <si>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</si>
  <si>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</si>
  <si>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</si>
  <si>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</si>
  <si>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</si>
  <si>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</si>
  <si>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</si>
  <si>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</si>
  <si>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</si>
  <si>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</si>
  <si>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</si>
  <si>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</si>
  <si>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</si>
  <si>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</si>
  <si>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</si>
  <si>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</si>
  <si>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</si>
  <si>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</si>
  <si>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</si>
  <si>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</si>
  <si>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</si>
  <si>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</si>
  <si>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</si>
  <si>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</si>
  <si>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</si>
  <si>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</si>
  <si>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</si>
  <si>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</si>
  <si>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</si>
  <si>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</si>
  <si>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</si>
  <si>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</si>
  <si>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</si>
  <si>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</si>
  <si>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</si>
  <si>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</si>
  <si>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</si>
  <si>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</si>
  <si>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</si>
  <si>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</si>
  <si>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</si>
  <si>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</si>
  <si>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</si>
  <si>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</si>
  <si>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</si>
  <si>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</si>
  <si>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</si>
  <si>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</si>
  <si>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</si>
  <si>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</si>
  <si>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</si>
  <si>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</si>
  <si>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</si>
  <si>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</si>
  <si>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</si>
  <si>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</si>
  <si>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</si>
  <si>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</si>
  <si>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</si>
  <si>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</si>
  <si>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</si>
  <si>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</si>
  <si>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</si>
  <si>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</si>
  <si>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</si>
  <si>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</si>
  <si>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</si>
  <si>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</si>
  <si>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</si>
  <si>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</si>
  <si>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</si>
  <si>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</si>
  <si>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</si>
  <si>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</si>
  <si>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</si>
  <si>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</si>
  <si>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</si>
  <si>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</si>
  <si>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</si>
  <si>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</si>
  <si>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</si>
  <si>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</si>
  <si>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</si>
  <si>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</si>
  <si>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</si>
  <si>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</si>
  <si>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</si>
  <si>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</si>
  <si>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</si>
  <si>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</si>
  <si>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</si>
  <si>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</si>
  <si>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</si>
  <si>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</si>
  <si>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</si>
  <si>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</si>
  <si>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</si>
  <si>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</si>
  <si>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</si>
  <si>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</si>
  <si>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</si>
  <si>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</si>
  <si>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</si>
  <si>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</si>
  <si>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</si>
  <si>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</si>
  <si>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</si>
  <si>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</si>
  <si>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</si>
  <si>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</si>
  <si>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</si>
  <si>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</si>
  <si>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</si>
  <si>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</si>
  <si>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</si>
  <si>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</si>
  <si>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</si>
  <si>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</si>
  <si>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</si>
  <si>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</si>
  <si>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</si>
  <si>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</si>
  <si>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</si>
  <si>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</si>
  <si>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</si>
  <si>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</si>
  <si>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</si>
  <si>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</si>
  <si>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</si>
  <si>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</si>
  <si>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</si>
  <si>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</si>
  <si>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</si>
  <si>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</si>
  <si>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</si>
  <si>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</si>
  <si>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</si>
  <si>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</si>
  <si>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</si>
  <si>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</si>
  <si>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</si>
  <si>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</si>
  <si>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</si>
  <si>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</si>
  <si>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</si>
  <si>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</si>
  <si>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</si>
  <si>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</si>
  <si>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</si>
  <si>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</si>
  <si>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</si>
  <si>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</si>
  <si>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</si>
  <si>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</si>
  <si>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</si>
  <si>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</si>
  <si>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</si>
  <si>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</si>
  <si>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</si>
  <si>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</si>
  <si>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</si>
  <si>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</si>
  <si>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</si>
  <si>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</si>
  <si>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</si>
  <si>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</si>
  <si>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</si>
  <si>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</si>
  <si>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</si>
  <si>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</si>
  <si>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</si>
  <si>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</si>
  <si>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</si>
  <si>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</si>
  <si>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</si>
  <si>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</si>
  <si>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</si>
  <si>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</si>
  <si>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</si>
  <si>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</si>
  <si>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</si>
  <si>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</si>
  <si>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</si>
  <si>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</si>
  <si>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</si>
  <si>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</si>
  <si>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</si>
  <si>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</si>
  <si>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</si>
  <si>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</si>
  <si>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</si>
  <si>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</si>
  <si>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</si>
  <si>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</si>
  <si>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</si>
  <si>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</si>
  <si>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</si>
  <si>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</si>
  <si>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</si>
  <si>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</si>
  <si>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</si>
  <si>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</si>
  <si>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</si>
  <si>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</si>
  <si>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</si>
  <si>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</si>
  <si>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</si>
  <si>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</si>
  <si>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</si>
  <si>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</si>
  <si>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</si>
  <si>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</si>
  <si>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</si>
  <si>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</si>
  <si>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</si>
  <si>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</si>
  <si>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</si>
  <si>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</si>
  <si>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</si>
  <si>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</si>
  <si>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</si>
  <si>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</si>
  <si>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</si>
  <si>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</si>
  <si>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</si>
  <si>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</si>
  <si>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</si>
  <si>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</si>
  <si>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</si>
  <si>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</si>
  <si>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</si>
  <si>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</si>
  <si>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</si>
  <si>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</si>
  <si>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</si>
  <si>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</si>
  <si>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</si>
  <si>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</si>
  <si>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</si>
  <si>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</si>
  <si>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</si>
  <si>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</si>
  <si>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</si>
  <si>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</si>
  <si>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</si>
  <si>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</si>
  <si>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</si>
  <si>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</si>
  <si>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</si>
  <si>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</si>
  <si>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</si>
  <si>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</si>
  <si>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</si>
  <si>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</si>
  <si>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</si>
  <si>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</si>
  <si>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</si>
  <si>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</si>
  <si>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</si>
  <si>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</si>
  <si>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</si>
  <si>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</si>
  <si>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</si>
  <si>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</si>
  <si>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</si>
  <si>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</si>
  <si>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</si>
  <si>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</si>
  <si>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</si>
  <si>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</si>
  <si>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</si>
  <si>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</si>
  <si>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</si>
  <si>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</si>
  <si>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</si>
  <si>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</si>
  <si>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</si>
  <si>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</si>
  <si>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</si>
  <si>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</si>
  <si>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</si>
  <si>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</si>
  <si>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</si>
  <si>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</si>
  <si>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</si>
  <si>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</si>
  <si>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</si>
  <si>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</si>
  <si>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</si>
  <si>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</si>
  <si>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</si>
  <si>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</si>
  <si>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</si>
  <si>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</si>
  <si>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</si>
  <si>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</si>
  <si>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</si>
  <si>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</si>
  <si>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</si>
  <si>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</si>
  <si>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</si>
  <si>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</si>
  <si>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</si>
  <si>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</si>
  <si>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</si>
  <si>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</si>
  <si>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</si>
  <si>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</si>
  <si>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</si>
  <si>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</si>
  <si>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</si>
  <si>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</si>
  <si>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</si>
  <si>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</si>
  <si>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</si>
  <si>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</si>
  <si>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</si>
  <si>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</si>
  <si>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</si>
  <si>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</si>
  <si>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</si>
  <si>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</si>
  <si>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</si>
  <si>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</si>
  <si>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</si>
  <si>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</si>
  <si>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</si>
  <si>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</si>
  <si>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</si>
  <si>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</si>
  <si>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</si>
  <si>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</si>
  <si>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</si>
  <si>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</si>
  <si>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</si>
  <si>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</si>
  <si>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</si>
  <si>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</si>
  <si>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</si>
  <si>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</si>
  <si>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</si>
  <si>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</si>
  <si>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</si>
  <si>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</si>
  <si>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</si>
  <si>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</si>
  <si>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</si>
  <si>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</si>
  <si>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</si>
  <si>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</si>
  <si>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</si>
  <si>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</si>
  <si>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</si>
  <si>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</si>
  <si>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</si>
  <si>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</si>
  <si>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</si>
  <si>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</si>
  <si>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</si>
  <si>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</si>
  <si>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</si>
  <si>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</si>
  <si>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</si>
  <si>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</si>
  <si>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</si>
  <si>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</si>
  <si>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</si>
  <si>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</si>
  <si>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</si>
  <si>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</si>
  <si>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</si>
  <si>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</si>
  <si>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</si>
  <si>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</si>
  <si>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</si>
  <si>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</si>
  <si>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</si>
  <si>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</si>
  <si>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</si>
  <si>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</si>
  <si>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</si>
  <si>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</si>
  <si>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</si>
  <si>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</si>
  <si>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</si>
  <si>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</si>
  <si>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</si>
  <si>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</si>
  <si>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</si>
  <si>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</si>
  <si>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</si>
  <si>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</si>
  <si>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</si>
  <si>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</si>
  <si>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</si>
  <si>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</si>
  <si>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</si>
  <si>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</si>
  <si>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</si>
  <si>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</si>
  <si>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</si>
  <si>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</si>
  <si>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</si>
  <si>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</si>
  <si>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</si>
  <si>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</si>
  <si>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</si>
  <si>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</si>
  <si>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</si>
  <si>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</si>
  <si>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</si>
  <si>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</si>
  <si>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</si>
  <si>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</si>
  <si>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</si>
  <si>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</si>
  <si>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</si>
  <si>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</si>
  <si>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</si>
  <si>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</si>
  <si>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</si>
  <si>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</si>
  <si>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</si>
  <si>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</si>
  <si>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</si>
  <si>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</si>
  <si>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</si>
  <si>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</si>
  <si>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</si>
  <si>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</si>
  <si>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</si>
  <si>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</si>
  <si>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</si>
  <si>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</si>
  <si>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</si>
  <si>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</si>
  <si>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</si>
  <si>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</si>
  <si>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</si>
  <si>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</si>
  <si>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</si>
  <si>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</si>
  <si>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</si>
  <si>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</si>
  <si>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</si>
  <si>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</si>
  <si>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</si>
  <si>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</si>
  <si>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</si>
  <si>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</si>
  <si>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</si>
  <si>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</si>
  <si>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</si>
  <si>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</si>
  <si>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</si>
  <si>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</si>
  <si>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</si>
  <si>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</si>
  <si>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</si>
  <si>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</si>
  <si>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</si>
  <si>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</si>
  <si>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</si>
  <si>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</si>
  <si>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</si>
  <si>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</si>
  <si>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</si>
  <si>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</si>
  <si>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</si>
  <si>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</si>
  <si>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</si>
  <si>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</si>
  <si>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</si>
  <si>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</si>
  <si>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</si>
  <si>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</si>
  <si>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</si>
  <si>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</si>
  <si>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</si>
  <si>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</si>
  <si>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</si>
  <si>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</si>
  <si>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</si>
  <si>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</si>
  <si>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</si>
  <si>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</si>
  <si>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</si>
  <si>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</si>
  <si>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</si>
  <si>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</si>
  <si>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</si>
  <si>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</si>
  <si>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</si>
  <si>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</si>
  <si>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</si>
  <si>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</si>
  <si>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</si>
  <si>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</si>
  <si>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</si>
  <si>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</si>
  <si>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</si>
  <si>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</si>
  <si>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</si>
  <si>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</si>
  <si>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</si>
  <si>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</si>
  <si>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</si>
  <si>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</si>
  <si>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</si>
  <si>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</si>
  <si>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</si>
  <si>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</si>
  <si>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</si>
  <si>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</si>
  <si>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</si>
  <si>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</si>
  <si>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</si>
  <si>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</si>
  <si>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</si>
  <si>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</si>
  <si>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</si>
  <si>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</si>
  <si>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</si>
  <si>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</si>
  <si>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</si>
  <si>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</si>
  <si>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</si>
  <si>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</si>
  <si>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</si>
  <si>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</si>
  <si>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</si>
  <si>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</si>
  <si>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</si>
  <si>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</si>
  <si>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</si>
  <si>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</si>
  <si>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</si>
  <si>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</si>
  <si>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</si>
  <si>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</si>
  <si>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</si>
  <si>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</si>
  <si>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</si>
  <si>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</si>
  <si>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</si>
  <si>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</si>
  <si>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</si>
  <si>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</si>
  <si>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</si>
  <si>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</si>
  <si>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</si>
  <si>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</si>
  <si>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</si>
  <si>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</si>
  <si>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</si>
  <si>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</si>
  <si>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</si>
  <si>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</si>
  <si>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</si>
  <si>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</si>
  <si>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</si>
  <si>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</si>
  <si>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</si>
  <si>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</si>
  <si>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</si>
  <si>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</si>
  <si>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</si>
  <si>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</si>
  <si>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</si>
  <si>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</si>
  <si>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</si>
  <si>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</si>
  <si>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</si>
  <si>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</si>
  <si>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</si>
  <si>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</si>
  <si>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</si>
  <si>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</si>
  <si>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</si>
  <si>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</si>
  <si>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</si>
  <si>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</si>
  <si>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</si>
  <si>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</si>
  <si>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</si>
  <si>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</si>
  <si>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</si>
  <si>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</si>
  <si>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</si>
  <si>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</si>
  <si>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</si>
  <si>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</si>
  <si>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</si>
  <si>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</si>
  <si>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</si>
  <si>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</si>
  <si>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</si>
  <si>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</si>
  <si>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</si>
  <si>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</si>
  <si>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</si>
  <si>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</si>
  <si>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</si>
  <si>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</si>
  <si>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</si>
  <si>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</si>
  <si>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</si>
  <si>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</si>
  <si>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</si>
  <si>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</si>
  <si>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</si>
  <si>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</si>
  <si>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</si>
  <si>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</si>
  <si>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</si>
  <si>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</si>
  <si>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</si>
  <si>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</si>
  <si>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</si>
  <si>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</si>
  <si>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</si>
  <si>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</si>
  <si>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</si>
  <si>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</si>
  <si>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</si>
  <si>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</si>
  <si>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</si>
  <si>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</si>
  <si>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</si>
  <si>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</si>
  <si>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</si>
  <si>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</si>
  <si>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</si>
  <si>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</si>
  <si>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</si>
  <si>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</si>
  <si>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</si>
  <si>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</si>
  <si>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</si>
  <si>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</si>
  <si>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</si>
  <si>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</si>
  <si>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</si>
  <si>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</si>
  <si>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</si>
  <si>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</si>
  <si>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</si>
  <si>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</si>
  <si>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</si>
  <si>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</si>
  <si>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</si>
  <si>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</si>
  <si>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</si>
  <si>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</si>
  <si>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</si>
  <si>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</si>
  <si>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</si>
  <si>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</si>
  <si>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</si>
  <si>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</si>
  <si>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</si>
  <si>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</si>
  <si>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</si>
  <si>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</si>
  <si>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</si>
  <si>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</si>
  <si>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</si>
  <si>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</si>
  <si>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</si>
  <si>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</si>
  <si>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</si>
  <si>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</si>
  <si>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</si>
  <si>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</si>
  <si>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</si>
  <si>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</si>
  <si>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</si>
  <si>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</si>
  <si>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</si>
  <si>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</si>
  <si>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</si>
  <si>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</si>
  <si>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</si>
  <si>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</si>
  <si>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</si>
  <si>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</si>
  <si>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</si>
  <si>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</si>
  <si>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</si>
  <si>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</si>
  <si>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</si>
  <si>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</si>
  <si>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</si>
  <si>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</si>
  <si>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</si>
  <si>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</si>
  <si>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</si>
  <si>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</si>
  <si>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</si>
  <si>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</si>
  <si>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</si>
  <si>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</si>
  <si>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</si>
  <si>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</si>
  <si>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</si>
  <si>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</si>
  <si>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</si>
  <si>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</si>
  <si>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</si>
  <si>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</si>
  <si>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</si>
  <si>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</si>
  <si>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</si>
  <si>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</si>
  <si>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</si>
  <si>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</si>
  <si>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</si>
  <si>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</si>
  <si>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</si>
  <si>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</si>
  <si>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</si>
  <si>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</si>
  <si>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</si>
  <si>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</si>
  <si>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</si>
  <si>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</si>
  <si>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</si>
  <si>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</si>
  <si>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</si>
  <si>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</si>
  <si>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</si>
  <si>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</si>
  <si>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</si>
  <si>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</si>
  <si>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</si>
  <si>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</si>
  <si>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</si>
  <si>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</si>
  <si>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</si>
  <si>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</si>
  <si>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</si>
  <si>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</si>
  <si>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</si>
  <si>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</si>
  <si>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</si>
  <si>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</si>
  <si>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</si>
  <si>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</si>
  <si>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</si>
  <si>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</si>
  <si>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</si>
  <si>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</si>
  <si>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</si>
  <si>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</si>
  <si>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</si>
  <si>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</si>
  <si>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</si>
  <si>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</si>
  <si>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</si>
  <si>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</si>
  <si>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</si>
  <si>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</si>
  <si>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</si>
  <si>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</si>
  <si>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</si>
  <si>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</si>
  <si>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</si>
  <si>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</si>
  <si>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</si>
  <si>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</si>
  <si>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</si>
  <si>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</si>
  <si>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</si>
  <si>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</si>
  <si>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</si>
  <si>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</si>
  <si>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</si>
  <si>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</si>
  <si>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</si>
  <si>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</si>
  <si>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</si>
  <si>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</si>
  <si>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</si>
  <si>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</si>
  <si>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</si>
  <si>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</si>
  <si>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</si>
  <si>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</si>
  <si>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</si>
  <si>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</si>
  <si>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</si>
  <si>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</si>
  <si>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</si>
  <si>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</si>
  <si>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</si>
  <si>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</si>
  <si>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</si>
  <si>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</si>
  <si>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</si>
  <si>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</si>
  <si>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</si>
  <si>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</si>
  <si>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</si>
  <si>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</si>
  <si>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</si>
  <si>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</si>
  <si>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</si>
  <si>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</si>
  <si>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</si>
  <si>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</si>
  <si>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</si>
  <si>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</si>
  <si>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</si>
  <si>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</si>
  <si>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</si>
  <si>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</si>
  <si>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</si>
  <si>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</si>
  <si>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</si>
  <si>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</si>
  <si>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</si>
  <si>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</si>
  <si>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</si>
  <si>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</si>
  <si>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</si>
  <si>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</si>
  <si>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</si>
  <si>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</si>
  <si>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</si>
  <si>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</si>
  <si>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</si>
  <si>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</si>
  <si>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</si>
  <si>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</si>
  <si>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</si>
  <si>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</si>
  <si>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</si>
  <si>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</si>
  <si>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</si>
  <si>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</si>
  <si>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</si>
  <si>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</si>
  <si>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</si>
  <si>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</si>
  <si>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</si>
  <si>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</si>
  <si>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</si>
  <si>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</si>
  <si>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</si>
  <si>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</si>
  <si>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</si>
  <si>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</si>
  <si>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</si>
  <si>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</si>
  <si>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</si>
  <si>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</si>
  <si>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</si>
  <si>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</si>
  <si>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</si>
  <si>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</si>
  <si>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</si>
  <si>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</si>
  <si>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</si>
  <si>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</si>
  <si>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</si>
  <si>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</si>
  <si>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</si>
  <si>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</si>
  <si>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</si>
  <si>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</si>
  <si>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</si>
  <si>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</si>
  <si>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</si>
  <si>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</si>
  <si>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</si>
  <si>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</si>
  <si>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</si>
  <si>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</si>
  <si>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</si>
  <si>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</si>
  <si>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</si>
  <si>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</si>
  <si>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</si>
  <si>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</si>
  <si>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</si>
  <si>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</si>
  <si>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</si>
  <si>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</si>
  <si>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</si>
  <si>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</si>
  <si>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</si>
  <si>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</si>
  <si>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</si>
  <si>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</si>
  <si>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</si>
  <si>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</si>
  <si>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</si>
  <si>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</si>
  <si>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</si>
  <si>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</si>
  <si>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</si>
  <si>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</si>
  <si>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</si>
  <si>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</si>
  <si>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</si>
  <si>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</si>
  <si>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</si>
  <si>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</si>
  <si>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</si>
  <si>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</si>
  <si>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</si>
  <si>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</si>
  <si>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</si>
  <si>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</si>
  <si>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</si>
  <si>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</si>
  <si>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</si>
  <si>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</si>
  <si>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</si>
  <si>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</si>
  <si>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</si>
  <si>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</si>
  <si>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</si>
  <si>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</si>
  <si>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</si>
  <si>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</si>
  <si>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</si>
  <si>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</si>
  <si>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</si>
  <si>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</si>
  <si>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</si>
  <si>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</si>
  <si>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</si>
  <si>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</si>
  <si>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</si>
  <si>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</si>
  <si>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</si>
  <si>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</si>
  <si>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</si>
  <si>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</si>
  <si>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</si>
  <si>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</si>
  <si>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</si>
  <si>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</si>
  <si>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</si>
  <si>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</si>
  <si>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</si>
  <si>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</si>
  <si>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</si>
  <si>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</si>
  <si>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</si>
  <si>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</si>
  <si>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</si>
  <si>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</si>
  <si>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</si>
  <si>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</si>
  <si>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</si>
  <si>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</si>
  <si>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</si>
  <si>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</si>
  <si>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</si>
  <si>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</si>
  <si>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</si>
  <si>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</si>
  <si>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</si>
  <si>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</si>
  <si>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</si>
  <si>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</si>
  <si>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</si>
  <si>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</si>
  <si>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</si>
  <si>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</si>
  <si>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</si>
  <si>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</si>
  <si>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</si>
  <si>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</si>
  <si>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</si>
  <si>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</si>
  <si>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</si>
  <si>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</si>
  <si>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</si>
  <si>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</si>
  <si>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</si>
  <si>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</si>
  <si>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</si>
  <si>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</si>
  <si>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</si>
  <si>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</si>
  <si>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</si>
  <si>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</si>
  <si>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</si>
  <si>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</si>
  <si>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</si>
  <si>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</si>
  <si>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</si>
  <si>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</si>
  <si>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</si>
  <si>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</si>
  <si>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</si>
  <si>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</si>
  <si>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</si>
  <si>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</si>
  <si>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</si>
  <si>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</si>
  <si>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</si>
  <si>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</si>
  <si>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</si>
  <si>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</si>
  <si>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</si>
  <si>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</si>
  <si>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</si>
  <si>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</si>
  <si>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</si>
  <si>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</si>
  <si>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</si>
  <si>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</si>
  <si>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</si>
  <si>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</si>
  <si>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</si>
  <si>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</si>
  <si>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</si>
  <si>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</si>
  <si>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</si>
  <si>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</si>
  <si>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</si>
  <si>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</si>
  <si>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</si>
  <si>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</si>
  <si>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</si>
  <si>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</si>
  <si>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</si>
  <si>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</si>
  <si>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</si>
  <si>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</si>
  <si>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</si>
  <si>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</si>
  <si>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</si>
  <si>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</si>
  <si>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</si>
  <si>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</si>
  <si>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</si>
  <si>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</si>
  <si>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</si>
  <si>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</si>
  <si>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</si>
  <si>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</si>
  <si>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</si>
  <si>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</si>
  <si>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</si>
  <si>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</si>
  <si>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</si>
  <si>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</si>
  <si>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</si>
  <si>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</si>
  <si>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</si>
  <si>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</si>
  <si>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</si>
  <si>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</si>
  <si>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</si>
  <si>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</si>
  <si>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</si>
  <si>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</si>
  <si>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</si>
  <si>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</si>
  <si>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</si>
  <si>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</si>
  <si>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</si>
  <si>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</si>
  <si>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</si>
  <si>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</si>
  <si>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</si>
  <si>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</si>
  <si>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</si>
  <si>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</si>
  <si>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</si>
  <si>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</si>
  <si>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</si>
  <si>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</si>
  <si>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</si>
  <si>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</si>
  <si>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</si>
  <si>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</si>
  <si>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</si>
  <si>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</si>
  <si>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</si>
  <si>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</si>
  <si>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</si>
  <si>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</si>
  <si>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</si>
  <si>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</si>
  <si>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</si>
  <si>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</si>
  <si>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</si>
  <si>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</si>
  <si>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</si>
  <si>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</si>
  <si>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</si>
  <si>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</si>
  <si>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</si>
  <si>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</si>
  <si>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</si>
  <si>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</si>
  <si>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</si>
  <si>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</si>
  <si>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</si>
  <si>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</si>
  <si>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</si>
  <si>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</si>
  <si>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</si>
  <si>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</si>
  <si>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</si>
  <si>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</si>
  <si>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</si>
  <si>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</si>
  <si>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</si>
  <si>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</si>
  <si>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</si>
  <si>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</si>
  <si>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</si>
  <si>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</si>
  <si>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</si>
  <si>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</si>
  <si>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</si>
  <si>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</si>
  <si>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</si>
  <si>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</si>
  <si>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</si>
  <si>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</si>
  <si>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</si>
  <si>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</si>
  <si>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</si>
  <si>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</si>
  <si>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</si>
  <si>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</si>
  <si>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</si>
  <si>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</si>
  <si>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</si>
  <si>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</si>
  <si>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</si>
  <si>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</si>
  <si>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</si>
  <si>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</si>
  <si>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</si>
  <si>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</si>
  <si>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</si>
  <si>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</si>
  <si>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</si>
  <si>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</si>
  <si>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</si>
  <si>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</si>
  <si>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</si>
  <si>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</si>
  <si>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</si>
  <si>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</si>
  <si>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</si>
  <si>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</si>
  <si>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</si>
  <si>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</si>
  <si>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</si>
  <si>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</si>
  <si>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</si>
  <si>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</si>
  <si>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</si>
  <si>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</si>
  <si>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</si>
  <si>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</si>
  <si>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</si>
  <si>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</si>
  <si>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</si>
  <si>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</si>
  <si>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</si>
  <si>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</si>
  <si>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</si>
  <si>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</si>
  <si>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</si>
  <si>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</si>
  <si>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</si>
  <si>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</si>
  <si>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</si>
  <si>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</si>
  <si>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</si>
  <si>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</si>
  <si>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</si>
  <si>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</si>
  <si>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</si>
  <si>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</si>
  <si>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</si>
  <si>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</si>
  <si>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</si>
  <si>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</si>
  <si>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</si>
  <si>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</si>
  <si>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</si>
  <si>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</si>
  <si>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</si>
  <si>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</si>
  <si>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</si>
  <si>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</si>
  <si>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</si>
  <si>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</si>
  <si>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</si>
  <si>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</si>
  <si>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</si>
  <si>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</si>
  <si>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</si>
  <si>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</si>
  <si>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</si>
  <si>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</si>
  <si>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</si>
  <si>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</si>
  <si>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</si>
  <si>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</si>
  <si>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</si>
  <si>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</si>
  <si>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</si>
  <si>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</si>
  <si>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</si>
  <si>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</si>
  <si>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</si>
  <si>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</si>
  <si>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</si>
  <si>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</si>
  <si>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</si>
  <si>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</si>
  <si>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</si>
  <si>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</si>
  <si>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</si>
  <si>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</si>
  <si>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</si>
  <si>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</si>
  <si>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</si>
  <si>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</si>
  <si>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</si>
  <si>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</si>
  <si>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</si>
  <si>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</si>
  <si>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</si>
  <si>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</si>
  <si>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</si>
  <si>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</si>
  <si>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</si>
  <si>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</si>
  <si>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</si>
  <si>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</si>
  <si>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</si>
  <si>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</si>
  <si>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</si>
  <si>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</si>
  <si>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</si>
  <si>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</si>
  <si>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</si>
  <si>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</si>
  <si>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</si>
  <si>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</si>
  <si>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</si>
  <si>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</si>
  <si>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</si>
  <si>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</si>
  <si>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</si>
  <si>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</si>
  <si>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</si>
  <si>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</si>
  <si>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</si>
  <si>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</si>
  <si>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</si>
  <si>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</si>
  <si>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</si>
  <si>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</si>
  <si>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</si>
  <si>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</si>
  <si>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</si>
  <si>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</si>
  <si>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</si>
  <si>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</si>
  <si>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</si>
  <si>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</si>
  <si>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</si>
  <si>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</si>
  <si>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</si>
  <si>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</si>
  <si>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</si>
  <si>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</si>
  <si>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</si>
  <si>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</si>
  <si>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</si>
  <si>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</si>
  <si>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</si>
  <si>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</si>
  <si>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</si>
  <si>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</si>
  <si>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</si>
  <si>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</si>
  <si>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</si>
  <si>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</si>
  <si>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</si>
  <si>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</si>
  <si>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</si>
  <si>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</si>
  <si>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</si>
  <si>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</si>
  <si>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</si>
  <si>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</si>
  <si>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</si>
  <si>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</si>
  <si>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</si>
  <si>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</si>
  <si>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</si>
  <si>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</si>
  <si>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</si>
  <si>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</si>
  <si>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</si>
  <si>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</si>
  <si>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</si>
  <si>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</si>
  <si>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</si>
  <si>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</si>
  <si>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</si>
  <si>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</si>
  <si>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</si>
  <si>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</si>
  <si>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</si>
  <si>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</si>
  <si>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</si>
  <si>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</si>
  <si>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</si>
  <si>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</si>
  <si>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</si>
  <si>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</si>
  <si>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</si>
  <si>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</si>
  <si>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</si>
  <si>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</si>
  <si>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</si>
  <si>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</si>
  <si>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</si>
  <si>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</si>
  <si>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</si>
  <si>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</si>
  <si>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</si>
  <si>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</si>
  <si>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</si>
  <si>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</si>
  <si>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</si>
  <si>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</si>
  <si>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</si>
  <si>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</si>
  <si>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</si>
  <si>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</si>
  <si>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</si>
  <si>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</si>
  <si>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</si>
  <si>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</si>
  <si>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</si>
  <si>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</si>
  <si>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</si>
  <si>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</si>
  <si>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</si>
  <si>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</si>
  <si>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</si>
  <si>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</si>
  <si>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</si>
  <si>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</si>
  <si>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</si>
  <si>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</si>
  <si>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</si>
  <si>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</si>
  <si>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</si>
  <si>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</si>
  <si>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</si>
  <si>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</si>
  <si>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</si>
  <si>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</si>
  <si>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</si>
  <si>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</si>
  <si>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</si>
  <si>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</si>
  <si>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</si>
  <si>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</si>
  <si>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</si>
  <si>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</si>
  <si>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</si>
  <si>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</si>
  <si>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</si>
  <si>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</si>
  <si>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</si>
  <si>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</si>
  <si>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</si>
  <si>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</si>
  <si>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</si>
  <si>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</si>
  <si>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</si>
  <si>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</si>
  <si>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</si>
  <si>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</si>
  <si>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</si>
  <si>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</si>
  <si>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</si>
  <si>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</si>
  <si>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</si>
  <si>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</si>
  <si>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</si>
  <si>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</si>
  <si>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</si>
  <si>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</si>
  <si>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</si>
  <si>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</si>
  <si>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</si>
  <si>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</si>
  <si>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</si>
  <si>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</si>
  <si>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</si>
  <si>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</si>
  <si>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</si>
  <si>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</si>
  <si>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</si>
  <si>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</si>
  <si>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</si>
  <si>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</si>
  <si>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</si>
  <si>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</si>
  <si>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</si>
  <si>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</si>
  <si>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</si>
  <si>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</si>
  <si>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</si>
  <si>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</si>
  <si>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</si>
  <si>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</si>
  <si>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</si>
  <si>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</si>
  <si>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</si>
  <si>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</si>
  <si>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</si>
  <si>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</si>
  <si>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</si>
  <si>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</si>
  <si>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</si>
  <si>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</si>
  <si>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</si>
  <si>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</si>
  <si>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</si>
  <si>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</si>
  <si>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</si>
  <si>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</si>
  <si>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</si>
  <si>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</si>
  <si>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</si>
  <si>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</si>
  <si>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</si>
  <si>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</si>
  <si>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</si>
  <si>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</si>
  <si>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</si>
  <si>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</si>
  <si>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</si>
  <si>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</si>
  <si>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</si>
  <si>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</si>
  <si>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</si>
  <si>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</si>
  <si>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</si>
  <si>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</si>
  <si>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</si>
  <si>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</si>
  <si>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</si>
  <si>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</si>
  <si>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</si>
  <si>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</si>
  <si>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</si>
  <si>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</si>
  <si>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</si>
  <si>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</si>
  <si>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</si>
  <si>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</si>
  <si>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</si>
  <si>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</si>
  <si>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</si>
  <si>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</si>
  <si>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</si>
  <si>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</si>
  <si>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</si>
  <si>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</si>
  <si>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</si>
  <si>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</si>
  <si>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</si>
  <si>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</si>
  <si>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</si>
  <si>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</si>
  <si>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</si>
  <si>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</si>
  <si>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</si>
  <si>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</si>
  <si>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</si>
  <si>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</si>
  <si>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</si>
  <si>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</si>
  <si>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</si>
  <si>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</si>
  <si>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</si>
  <si>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</si>
  <si>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</si>
  <si>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</si>
  <si>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</si>
  <si>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</si>
  <si>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</si>
  <si>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</si>
  <si>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</si>
  <si>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</si>
  <si>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</si>
  <si>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</si>
  <si>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</si>
  <si>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</si>
  <si>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</si>
  <si>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</si>
  <si>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</si>
  <si>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</si>
  <si>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</si>
  <si>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</si>
  <si>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</si>
  <si>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</si>
  <si>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</si>
  <si>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</si>
  <si>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</si>
  <si>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</si>
  <si>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</si>
  <si>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</si>
  <si>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</si>
  <si>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</si>
  <si>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</si>
  <si>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</si>
  <si>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</si>
  <si>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</si>
  <si>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</si>
  <si>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</si>
  <si>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</si>
  <si>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</si>
  <si>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</si>
  <si>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</si>
  <si>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</si>
  <si>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</si>
  <si>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</si>
  <si>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</si>
  <si>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</si>
  <si>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</si>
  <si>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</si>
  <si>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</si>
  <si>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</si>
  <si>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</si>
  <si>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</si>
  <si>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</si>
  <si>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</si>
  <si>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</si>
  <si>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</si>
  <si>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</si>
  <si>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</si>
  <si>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</si>
  <si>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</si>
  <si>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</si>
  <si>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</si>
  <si>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</si>
  <si>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</si>
  <si>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</si>
  <si>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</si>
  <si>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</si>
  <si>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</si>
  <si>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</si>
  <si>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</si>
  <si>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</si>
  <si>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</si>
  <si>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</si>
  <si>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</si>
  <si>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</si>
  <si>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</si>
  <si>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</si>
  <si>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</si>
  <si>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</si>
  <si>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</si>
  <si>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</si>
  <si>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</si>
  <si>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</si>
  <si>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</si>
  <si>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</si>
  <si>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</si>
  <si>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</si>
  <si>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</si>
  <si>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</si>
  <si>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</si>
  <si>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</si>
  <si>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</si>
  <si>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</si>
  <si>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</si>
  <si>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</si>
  <si>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</si>
  <si>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</si>
  <si>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</si>
  <si>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</si>
  <si>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</si>
  <si>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</si>
  <si>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</si>
  <si>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</si>
  <si>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</si>
  <si>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</si>
  <si>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</si>
  <si>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</si>
  <si>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</si>
  <si>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</si>
  <si>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</si>
  <si>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</si>
  <si>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</si>
  <si>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</si>
  <si>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</si>
  <si>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</si>
  <si>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</si>
  <si>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</si>
  <si>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</si>
  <si>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</si>
  <si>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</si>
  <si>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</si>
  <si>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</si>
  <si>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</si>
  <si>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</si>
  <si>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</si>
  <si>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</si>
  <si>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</si>
  <si>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</si>
  <si>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</si>
  <si>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</si>
  <si>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</si>
  <si>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</si>
  <si>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</si>
  <si>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</si>
  <si>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</si>
  <si>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</si>
  <si>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</si>
  <si>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</si>
  <si>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</si>
  <si>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</si>
  <si>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</si>
  <si>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</si>
  <si>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</si>
  <si>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</si>
  <si>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</si>
  <si>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</si>
  <si>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</si>
  <si>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</si>
  <si>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</si>
  <si>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</si>
  <si>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</si>
  <si>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</si>
  <si>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</si>
  <si>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</si>
  <si>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</si>
  <si>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</si>
  <si>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</si>
  <si>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</si>
  <si>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</si>
  <si>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</si>
  <si>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</si>
  <si>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</si>
  <si>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</si>
  <si>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</si>
  <si>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</si>
  <si>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</si>
  <si>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</si>
  <si>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</si>
  <si>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</si>
  <si>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</si>
  <si>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</si>
  <si>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</si>
  <si>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</si>
  <si>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</si>
  <si>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</si>
  <si>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</si>
  <si>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</si>
  <si>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</si>
  <si>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</si>
  <si>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</si>
  <si>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</si>
  <si>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</si>
  <si>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</si>
  <si>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</si>
  <si>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</si>
  <si>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</si>
  <si>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</si>
  <si>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</si>
  <si>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</si>
  <si>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</si>
  <si>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</si>
  <si>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</si>
  <si>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</si>
  <si>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</si>
  <si>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</si>
  <si>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</si>
  <si>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</si>
  <si>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</si>
  <si>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</si>
  <si>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</si>
  <si>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</si>
  <si>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</si>
  <si>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</si>
  <si>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</si>
  <si>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</si>
  <si>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</si>
  <si>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</si>
  <si>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</si>
  <si>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</si>
  <si>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</si>
  <si>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</si>
  <si>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</si>
  <si>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</si>
  <si>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</si>
  <si>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</si>
  <si>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</si>
  <si>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</si>
  <si>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</si>
  <si>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</si>
  <si>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</si>
  <si>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</si>
  <si>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</si>
  <si>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</si>
  <si>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</si>
  <si>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</si>
  <si>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</si>
  <si>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</si>
  <si>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</si>
  <si>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</si>
  <si>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</si>
  <si>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</si>
  <si>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</si>
  <si>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</si>
  <si>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</si>
  <si>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</si>
  <si>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</si>
  <si>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</si>
  <si>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</si>
  <si>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</si>
  <si>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</si>
  <si>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</si>
  <si>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</si>
  <si>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</si>
  <si>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</si>
  <si>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</si>
  <si>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</si>
  <si>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</si>
  <si>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</si>
  <si>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</si>
  <si>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</si>
  <si>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</si>
  <si>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</si>
  <si>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</si>
  <si>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</si>
  <si>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</si>
  <si>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</si>
  <si>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</si>
  <si>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</si>
  <si>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</si>
  <si>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</si>
  <si>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</si>
  <si>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</si>
  <si>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</si>
  <si>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</si>
  <si>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</si>
  <si>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</si>
  <si>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</si>
  <si>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</si>
  <si>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</si>
  <si>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</si>
  <si>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</si>
  <si>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</si>
  <si>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</si>
  <si>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</si>
  <si>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</si>
  <si>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</si>
  <si>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</si>
  <si>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</si>
  <si>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</si>
  <si>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</si>
  <si>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</si>
  <si>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</si>
  <si>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</si>
  <si>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</si>
  <si>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</si>
  <si>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</si>
  <si>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</si>
  <si>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</si>
  <si>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</si>
  <si>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</si>
  <si>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</si>
  <si>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</si>
  <si>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</si>
  <si>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</si>
  <si>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</si>
  <si>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</si>
  <si>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</si>
  <si>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</si>
  <si>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</si>
  <si>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</si>
  <si>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</si>
  <si>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</si>
  <si>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</si>
  <si>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</si>
  <si>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</si>
  <si>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</si>
  <si>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</si>
  <si>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</si>
  <si>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</si>
  <si>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</si>
  <si>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</si>
  <si>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</si>
  <si>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</si>
  <si>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</si>
  <si>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</si>
  <si>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</si>
  <si>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</si>
  <si>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</si>
  <si>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</si>
  <si>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</si>
  <si>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</si>
  <si>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</si>
  <si>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</si>
  <si>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</si>
  <si>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</si>
  <si>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</si>
  <si>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</si>
  <si>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</si>
  <si>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</si>
  <si>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</si>
  <si>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</si>
  <si>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</si>
  <si>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</si>
  <si>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</si>
  <si>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</si>
  <si>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</si>
  <si>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</si>
  <si>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</si>
  <si>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</si>
  <si>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</si>
  <si>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</si>
  <si>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</si>
  <si>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</si>
  <si>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</si>
  <si>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</si>
  <si>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</si>
  <si>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</si>
  <si>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</si>
  <si>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</si>
  <si>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</si>
  <si>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</si>
  <si>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</si>
  <si>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</si>
  <si>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</si>
  <si>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</si>
  <si>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</si>
  <si>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</si>
  <si>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</si>
  <si>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</si>
  <si>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</si>
  <si>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</si>
  <si>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</si>
  <si>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</si>
  <si>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</si>
  <si>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</si>
  <si>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</si>
  <si>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</si>
  <si>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</si>
  <si>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</si>
  <si>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</si>
  <si>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</si>
  <si>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</si>
  <si>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</si>
  <si>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</si>
  <si>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</si>
  <si>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</si>
  <si>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</si>
  <si>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</si>
  <si>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</si>
  <si>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</si>
  <si>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</si>
  <si>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</si>
  <si>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</si>
  <si>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</si>
  <si>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</si>
  <si>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</si>
  <si>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</si>
  <si>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</si>
  <si>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</si>
  <si>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</si>
  <si>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</si>
  <si>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</si>
  <si>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</si>
  <si>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</si>
  <si>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</si>
  <si>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</si>
  <si>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</si>
  <si>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</si>
  <si>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</si>
  <si>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</si>
  <si>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</si>
  <si>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</si>
  <si>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</si>
  <si>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</si>
  <si>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</si>
  <si>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</si>
  <si>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</si>
  <si>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</si>
  <si>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</si>
  <si>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</si>
  <si>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</si>
  <si>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</si>
  <si>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</si>
  <si>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</si>
  <si>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</si>
  <si>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</si>
  <si>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</si>
  <si>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</si>
  <si>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</si>
  <si>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</si>
  <si>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</si>
  <si>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</si>
  <si>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</si>
  <si>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</si>
  <si>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</si>
  <si>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</si>
  <si>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</si>
  <si>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</si>
  <si>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</si>
  <si>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</si>
  <si>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</si>
  <si>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</si>
  <si>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</si>
  <si>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</si>
  <si>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</si>
  <si>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</si>
  <si>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</si>
  <si>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</si>
  <si>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</si>
  <si>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</si>
  <si>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</si>
  <si>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</si>
  <si>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</si>
  <si>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</si>
  <si>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</si>
  <si>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</si>
  <si>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</si>
  <si>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</si>
  <si>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</si>
  <si>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</si>
  <si>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</si>
  <si>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</si>
  <si>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</si>
  <si>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</si>
  <si>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</si>
  <si>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</si>
  <si>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</si>
  <si>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</si>
  <si>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</si>
  <si>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</si>
  <si>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</si>
  <si>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</si>
  <si>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</si>
  <si>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</si>
  <si>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</si>
  <si>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</si>
  <si>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</si>
  <si>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</si>
  <si>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</si>
  <si>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</si>
  <si>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</si>
  <si>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</si>
  <si>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</si>
  <si>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</si>
  <si>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</si>
  <si>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</si>
  <si>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</si>
  <si>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</si>
  <si>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</si>
  <si>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</si>
  <si>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</si>
  <si>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</si>
  <si>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</si>
  <si>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</si>
  <si>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</si>
  <si>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</si>
  <si>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</si>
  <si>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</si>
  <si>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</si>
  <si>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</si>
  <si>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</si>
  <si>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</si>
  <si>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</si>
  <si>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</si>
  <si>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</si>
  <si>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</si>
  <si>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</si>
  <si>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</si>
  <si>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</si>
  <si>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</si>
  <si>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</si>
  <si>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</si>
  <si>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</si>
  <si>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</si>
  <si>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</si>
  <si>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</si>
  <si>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</si>
  <si>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</si>
  <si>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</si>
  <si>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</si>
  <si>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</si>
  <si>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</si>
  <si>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</si>
  <si>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</si>
  <si>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</si>
  <si>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</si>
  <si>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</si>
  <si>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</si>
  <si>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</si>
  <si>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</si>
  <si>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</si>
  <si>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</si>
  <si>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</si>
  <si>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</si>
  <si>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</si>
  <si>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</si>
  <si>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</si>
  <si>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</si>
  <si>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</si>
  <si>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</si>
  <si>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</si>
  <si>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</si>
  <si>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</si>
  <si>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</si>
  <si>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</si>
  <si>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</si>
  <si>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</si>
  <si>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</si>
  <si>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</si>
  <si>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</si>
  <si>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</si>
  <si>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</si>
  <si>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</si>
  <si>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</si>
  <si>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</si>
  <si>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</si>
  <si>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</si>
  <si>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</si>
  <si>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</si>
  <si>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</si>
  <si>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</si>
  <si>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</si>
  <si>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</si>
  <si>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</si>
  <si>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</si>
  <si>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</si>
  <si>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</si>
  <si>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</si>
  <si>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</si>
  <si>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</si>
  <si>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</si>
  <si>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</si>
  <si>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</si>
  <si>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</si>
  <si>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</si>
  <si>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</si>
  <si>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</si>
  <si>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</si>
  <si>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</si>
  <si>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</si>
  <si>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</si>
  <si>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</si>
  <si>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</si>
  <si>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</si>
  <si>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</si>
  <si>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</si>
  <si>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</si>
  <si>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</si>
  <si>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</si>
  <si>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</si>
  <si>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</si>
  <si>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</si>
  <si>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</si>
  <si>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</si>
  <si>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</si>
  <si>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</si>
  <si>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</si>
  <si>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</si>
  <si>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</si>
  <si>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</si>
  <si>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</si>
  <si>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</si>
  <si>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</si>
  <si>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</si>
  <si>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</si>
  <si>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</si>
  <si>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</si>
  <si>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</si>
  <si>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</si>
  <si>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</si>
  <si>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</si>
  <si>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</si>
  <si>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</si>
  <si>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</si>
  <si>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</si>
  <si>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</si>
  <si>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</si>
  <si>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</si>
  <si>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</si>
  <si>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</si>
  <si>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</si>
  <si>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</si>
  <si>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</si>
  <si>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</si>
  <si>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</si>
  <si>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</si>
  <si>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</si>
  <si>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</si>
  <si>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</si>
  <si>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</si>
  <si>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</si>
  <si>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</si>
  <si>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</si>
  <si>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</si>
  <si>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</si>
  <si>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</si>
  <si>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</si>
  <si>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</si>
  <si>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</si>
  <si>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</si>
  <si>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</si>
  <si>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</si>
  <si>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</si>
  <si>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</si>
  <si>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</si>
  <si>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</si>
  <si>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</si>
  <si>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</si>
  <si>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</si>
  <si>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</si>
  <si>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</si>
  <si>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</si>
  <si>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</si>
  <si>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</si>
  <si>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</si>
  <si>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</si>
  <si>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</si>
  <si>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</si>
  <si>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</si>
  <si>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</si>
  <si>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</si>
  <si>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</si>
  <si>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</si>
  <si>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</si>
  <si>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</si>
  <si>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</si>
  <si>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</si>
  <si>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</si>
  <si>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</si>
  <si>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</si>
  <si>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</si>
  <si>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</si>
  <si>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</si>
  <si>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</si>
  <si>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</si>
  <si>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</si>
  <si>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</si>
  <si>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</si>
  <si>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</si>
  <si>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</si>
  <si>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</si>
  <si>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</si>
  <si>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</si>
  <si>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</si>
  <si>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</si>
  <si>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</si>
  <si>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</si>
  <si>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</si>
  <si>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</si>
  <si>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</si>
  <si>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</si>
  <si>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</si>
  <si>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</si>
  <si>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</si>
  <si>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</si>
  <si>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</si>
  <si>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</si>
  <si>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</si>
  <si>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</si>
  <si>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</si>
  <si>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</si>
  <si>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</si>
  <si>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</si>
  <si>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</si>
  <si>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</si>
  <si>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</si>
  <si>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</si>
  <si>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</si>
  <si>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</si>
  <si>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</si>
  <si>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</si>
  <si>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</si>
  <si>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</si>
  <si>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</si>
  <si>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</si>
  <si>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</si>
  <si>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</si>
  <si>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</si>
  <si>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</si>
  <si>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</si>
  <si>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</si>
  <si>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</si>
  <si>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</si>
  <si>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</si>
  <si>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</si>
  <si>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</si>
  <si>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</si>
  <si>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</si>
  <si>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</si>
  <si>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</si>
  <si>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</si>
  <si>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</si>
  <si>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</si>
  <si>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</si>
  <si>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</si>
  <si>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</si>
  <si>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</si>
  <si>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</si>
  <si>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</si>
  <si>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</si>
  <si>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</si>
  <si>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</si>
  <si>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</si>
  <si>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</si>
  <si>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</si>
  <si>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</si>
  <si>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</si>
  <si>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</si>
  <si>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</si>
  <si>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</si>
  <si>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</si>
  <si>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</si>
  <si>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</si>
  <si>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</si>
  <si>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</si>
  <si>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</si>
  <si>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</si>
  <si>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</si>
  <si>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</si>
  <si>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</si>
  <si>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</si>
  <si>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</si>
  <si>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</si>
  <si>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</si>
  <si>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</si>
  <si>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</si>
  <si>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</si>
  <si>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</si>
  <si>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</si>
  <si>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</si>
  <si>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</si>
  <si>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</si>
  <si>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</si>
  <si>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</si>
  <si>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</si>
  <si>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</si>
  <si>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</si>
  <si>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</si>
  <si>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</si>
  <si>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</si>
  <si>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</si>
  <si>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</si>
  <si>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</si>
  <si>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</si>
  <si>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</si>
  <si>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</si>
  <si>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</si>
  <si>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</si>
  <si>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</si>
  <si>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</si>
  <si>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</si>
  <si>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</si>
  <si>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</si>
  <si>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</si>
  <si>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</si>
  <si>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</si>
  <si>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</si>
  <si>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</si>
  <si>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</si>
  <si>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</si>
  <si>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</si>
  <si>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</si>
  <si>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</si>
  <si>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</si>
  <si>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</si>
  <si>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</si>
  <si>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</si>
  <si>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</si>
  <si>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</si>
  <si>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</si>
  <si>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</si>
  <si>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</si>
  <si>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</si>
  <si>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</si>
  <si>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</si>
  <si>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</si>
  <si>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</si>
  <si>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</si>
  <si>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</si>
  <si>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</si>
  <si>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</si>
  <si>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</si>
  <si>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</si>
  <si>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</si>
  <si>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</si>
  <si>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</si>
  <si>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</si>
  <si>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</si>
  <si>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</si>
  <si>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</si>
  <si>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</si>
  <si>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</si>
  <si>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</si>
  <si>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</si>
  <si>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</si>
  <si>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</si>
  <si>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</si>
  <si>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</si>
  <si>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</si>
  <si>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</si>
  <si>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</si>
  <si>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</si>
  <si>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</si>
  <si>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</si>
  <si>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</si>
  <si>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</si>
  <si>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</si>
  <si>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</si>
  <si>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</si>
  <si>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</si>
  <si>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</si>
  <si>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</si>
  <si>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</si>
  <si>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</si>
  <si>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</si>
  <si>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</si>
  <si>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</si>
  <si>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</si>
  <si>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</si>
  <si>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</si>
  <si>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</si>
  <si>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</si>
  <si>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</si>
  <si>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</si>
  <si>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</si>
  <si>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</si>
  <si>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</si>
  <si>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</si>
  <si>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</si>
  <si>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</si>
  <si>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</si>
  <si>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</si>
  <si>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</si>
  <si>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</si>
  <si>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</si>
  <si>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</si>
  <si>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</si>
  <si>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</si>
  <si>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</si>
  <si>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</si>
  <si>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</si>
  <si>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</si>
  <si>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</si>
  <si>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</si>
  <si>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</si>
  <si>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</si>
  <si>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</si>
  <si>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</si>
  <si>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</si>
  <si>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</si>
  <si>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</si>
  <si>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</si>
  <si>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</si>
  <si>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</si>
  <si>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</si>
  <si>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</si>
  <si>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</si>
  <si>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</si>
  <si>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</si>
  <si>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</si>
  <si>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</si>
  <si>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</si>
  <si>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</si>
  <si>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</si>
  <si>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</si>
  <si>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</si>
  <si>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</si>
  <si>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</si>
  <si>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</si>
  <si>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</si>
  <si>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</si>
  <si>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</si>
  <si>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</si>
  <si>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</si>
  <si>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</si>
  <si>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</si>
  <si>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</si>
  <si>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</si>
  <si>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</si>
  <si>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</si>
  <si>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</si>
  <si>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</si>
  <si>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</si>
  <si>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</si>
  <si>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</si>
  <si>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</si>
  <si>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</si>
  <si>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</si>
  <si>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</si>
  <si>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</si>
  <si>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</si>
  <si>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</si>
  <si>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</si>
  <si>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</si>
  <si>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</si>
  <si>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</si>
  <si>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</si>
  <si>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</si>
  <si>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</si>
  <si>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</si>
  <si>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</si>
  <si>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</si>
  <si>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</si>
  <si>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</si>
  <si>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</si>
  <si>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</si>
  <si>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</si>
  <si>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</si>
  <si>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</si>
  <si>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</si>
  <si>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</si>
  <si>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</si>
  <si>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</si>
  <si>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</si>
  <si>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</si>
  <si>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</si>
  <si>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</si>
  <si>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</si>
  <si>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</si>
  <si>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</si>
  <si>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</si>
  <si>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</si>
  <si>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</si>
  <si>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</si>
  <si>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</si>
  <si>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</si>
  <si>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</si>
  <si>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</si>
  <si>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</si>
  <si>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</si>
  <si>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</si>
  <si>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</si>
  <si>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</si>
  <si>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</si>
  <si>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</si>
  <si>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</si>
  <si>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</si>
  <si>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</si>
  <si>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</si>
  <si>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</si>
  <si>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</si>
  <si>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</si>
  <si>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</si>
  <si>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</si>
  <si>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</si>
  <si>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</si>
  <si>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</si>
  <si>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</si>
  <si>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</si>
  <si>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</si>
  <si>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</si>
  <si>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</si>
  <si>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</si>
  <si>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</si>
  <si>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</si>
  <si>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</si>
  <si>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</si>
  <si>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</si>
  <si>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</si>
  <si>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</si>
  <si>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</si>
  <si>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</si>
  <si>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</si>
  <si>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</si>
  <si>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</si>
  <si>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</si>
  <si>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</si>
  <si>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</si>
  <si>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</si>
  <si>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</si>
  <si>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</si>
  <si>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</si>
  <si>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</si>
  <si>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</si>
  <si>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</si>
  <si>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</si>
  <si>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</si>
  <si>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</si>
  <si>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</si>
  <si>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</si>
  <si>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</si>
  <si>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</si>
  <si>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</si>
  <si>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</si>
  <si>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</si>
  <si>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</si>
  <si>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</si>
  <si>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</si>
  <si>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</si>
  <si>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</si>
  <si>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</si>
  <si>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</si>
  <si>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</si>
  <si>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</si>
  <si>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</si>
  <si>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</si>
  <si>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</si>
  <si>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</si>
  <si>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</si>
  <si>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</si>
  <si>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</si>
  <si>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</si>
  <si>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</si>
  <si>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</si>
  <si>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</si>
  <si>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</si>
  <si>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</si>
  <si>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</si>
  <si>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</si>
  <si>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</si>
  <si>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</si>
  <si>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</si>
  <si>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</si>
  <si>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</si>
  <si>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</si>
  <si>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</si>
  <si>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</si>
  <si>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</si>
  <si>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</si>
  <si>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</si>
  <si>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</si>
  <si>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</si>
  <si>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</si>
  <si>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</si>
  <si>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</si>
  <si>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</si>
  <si>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</si>
  <si>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</si>
  <si>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</si>
  <si>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</si>
  <si>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</si>
  <si>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</si>
  <si>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</si>
  <si>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</si>
  <si>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</si>
  <si>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</si>
  <si>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</si>
  <si>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</si>
  <si>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</si>
  <si>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</si>
  <si>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</si>
  <si>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</si>
  <si>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</si>
  <si>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</si>
  <si>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</si>
  <si>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</si>
  <si>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</si>
  <si>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</si>
  <si>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</si>
  <si>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</si>
  <si>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</si>
  <si>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</si>
  <si>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</si>
  <si>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</si>
  <si>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</si>
  <si>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</si>
  <si>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</si>
  <si>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</si>
  <si>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</si>
  <si>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</si>
  <si>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</si>
  <si>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</si>
  <si>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</si>
  <si>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</si>
  <si>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</si>
  <si>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</si>
  <si>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</si>
  <si>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</si>
  <si>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</si>
  <si>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</si>
  <si>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</si>
  <si>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</si>
  <si>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</si>
  <si>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</si>
  <si>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</si>
  <si>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</si>
  <si>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</si>
  <si>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</si>
  <si>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</si>
  <si>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</si>
  <si>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</si>
  <si>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</si>
  <si>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</si>
  <si>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</si>
  <si>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</si>
  <si>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</si>
  <si>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</si>
  <si>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</si>
  <si>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</si>
  <si>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</si>
  <si>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</si>
  <si>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</si>
  <si>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</si>
  <si>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</si>
  <si>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</si>
  <si>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</si>
  <si>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</si>
  <si>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</si>
  <si>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</si>
  <si>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</si>
  <si>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</si>
  <si>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</si>
  <si>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</si>
  <si>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</si>
  <si>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</si>
  <si>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</si>
  <si>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</si>
  <si>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</si>
  <si>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</si>
  <si>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</si>
  <si>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</si>
  <si>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</si>
  <si>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</si>
  <si>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</si>
  <si>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</si>
  <si>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</si>
  <si>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</si>
  <si>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</si>
  <si>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</si>
  <si>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</si>
  <si>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</si>
  <si>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</si>
  <si>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</si>
  <si>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</si>
  <si>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</si>
  <si>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</si>
  <si>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</si>
  <si>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</si>
  <si>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</si>
  <si>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</si>
  <si>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</si>
  <si>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</si>
  <si>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</si>
  <si>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</si>
  <si>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</si>
  <si>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</si>
  <si>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</si>
  <si>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</si>
  <si>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</si>
  <si>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</si>
  <si>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</si>
  <si>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</si>
  <si>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</si>
  <si>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</si>
  <si>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</si>
  <si>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</si>
  <si>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</si>
  <si>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</si>
  <si>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</si>
  <si>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</si>
  <si>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</si>
  <si>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</si>
  <si>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</si>
  <si>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</si>
  <si>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</si>
  <si>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</si>
  <si>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</si>
  <si>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</si>
  <si>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</si>
  <si>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</si>
  <si>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</si>
  <si>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</si>
  <si>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</si>
  <si>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</si>
  <si>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</si>
  <si>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</si>
  <si>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</si>
  <si>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</si>
  <si>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</si>
  <si>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</si>
  <si>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</si>
  <si>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</si>
  <si>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</si>
  <si>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</si>
  <si>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</si>
  <si>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</si>
  <si>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</si>
  <si>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</si>
  <si>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</si>
  <si>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</si>
  <si>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</si>
  <si>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</si>
  <si>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</si>
  <si>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</si>
  <si>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</si>
  <si>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</si>
  <si>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</si>
  <si>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</si>
  <si>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</si>
  <si>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</si>
  <si>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</si>
  <si>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</si>
  <si>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</si>
  <si>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</si>
  <si>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</si>
  <si>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</si>
  <si>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</si>
  <si>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</si>
  <si>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</si>
  <si>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</si>
  <si>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</si>
  <si>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</si>
  <si>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</si>
  <si>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</si>
  <si>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</si>
  <si>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</si>
  <si>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</si>
  <si>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</si>
  <si>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</si>
  <si>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</si>
  <si>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</si>
  <si>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</si>
  <si>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</si>
  <si>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</si>
  <si>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</si>
  <si>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</si>
  <si>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</si>
  <si>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</si>
  <si>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</si>
  <si>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</si>
  <si>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</si>
  <si>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</si>
  <si>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</si>
  <si>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</si>
  <si>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</si>
  <si>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</si>
  <si>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</si>
  <si>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</si>
  <si>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</si>
  <si>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</si>
  <si>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</si>
  <si>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</si>
  <si>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</si>
  <si>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</si>
  <si>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</si>
  <si>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</si>
  <si>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</si>
  <si>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</si>
  <si>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</si>
  <si>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</si>
  <si>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</si>
  <si>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</si>
  <si>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</si>
  <si>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</si>
  <si>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</si>
  <si>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</si>
  <si>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</si>
  <si>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</si>
  <si>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</si>
  <si>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</si>
  <si>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</si>
  <si>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</si>
  <si>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</si>
  <si>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</si>
  <si>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</si>
  <si>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</si>
  <si>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</si>
  <si>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</si>
  <si>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</si>
  <si>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</si>
  <si>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</si>
  <si>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</si>
  <si>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</si>
  <si>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</si>
  <si>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</si>
  <si>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</si>
  <si>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</si>
  <si>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</si>
  <si>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</si>
  <si>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</si>
  <si>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</si>
  <si>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</si>
  <si>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</si>
  <si>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</si>
  <si>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</si>
  <si>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</si>
  <si>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</si>
  <si>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</si>
  <si>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</si>
  <si>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</si>
  <si>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</si>
  <si>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</si>
  <si>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</si>
  <si>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</si>
  <si>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</si>
  <si>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</si>
  <si>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</si>
  <si>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</si>
  <si>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</si>
  <si>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</si>
  <si>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</si>
  <si>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</si>
  <si>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</si>
  <si>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</si>
  <si>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</si>
  <si>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</si>
  <si>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</si>
  <si>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</si>
  <si>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</si>
  <si>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</si>
  <si>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</si>
  <si>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</si>
  <si>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</si>
  <si>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</si>
  <si>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</si>
  <si>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</si>
  <si>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</si>
  <si>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</si>
  <si>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</si>
  <si>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</si>
  <si>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</si>
  <si>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</si>
  <si>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</si>
  <si>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</si>
  <si>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</si>
  <si>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</si>
  <si>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</si>
  <si>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</si>
  <si>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</si>
  <si>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</si>
  <si>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</si>
  <si>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</si>
  <si>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</si>
  <si>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</si>
  <si>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</si>
  <si>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</si>
  <si>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</si>
  <si>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</si>
  <si>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</si>
  <si>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</si>
  <si>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</si>
  <si>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</si>
  <si>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</si>
  <si>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</si>
  <si>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</si>
  <si>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</si>
  <si>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</si>
  <si>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</si>
  <si>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</si>
  <si>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</si>
  <si>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</si>
  <si>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</si>
  <si>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</si>
  <si>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</si>
  <si>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</si>
  <si>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</si>
  <si>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</si>
  <si>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</si>
  <si>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</si>
  <si>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</si>
  <si>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</si>
  <si>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</si>
  <si>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</si>
  <si>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</si>
  <si>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</si>
  <si>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</si>
  <si>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</si>
  <si>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</si>
  <si>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</si>
  <si>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</si>
  <si>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</si>
  <si>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</si>
  <si>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</si>
  <si>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</si>
  <si>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</si>
  <si>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</si>
  <si>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</si>
  <si>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</si>
  <si>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</si>
  <si>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</si>
  <si>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</si>
  <si>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</si>
  <si>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</si>
  <si>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</si>
  <si>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</si>
  <si>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</si>
  <si>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</si>
  <si>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</si>
  <si>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</si>
  <si>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</si>
  <si>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</si>
  <si>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</si>
  <si>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</si>
  <si>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</si>
  <si>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</si>
  <si>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</si>
  <si>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</si>
  <si>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</si>
  <si>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</si>
  <si>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</si>
  <si>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</si>
  <si>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</si>
  <si>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</si>
  <si>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</si>
  <si>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</si>
  <si>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</si>
  <si>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</si>
  <si>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</si>
  <si>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</si>
  <si>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</si>
  <si>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</si>
  <si>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</si>
  <si>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</si>
  <si>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</si>
  <si>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</si>
  <si>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</si>
  <si>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</si>
  <si>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</si>
  <si>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</si>
  <si>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</si>
  <si>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</si>
  <si>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</si>
  <si>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</si>
  <si>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</si>
  <si>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</si>
  <si>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</si>
  <si>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</si>
  <si>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</si>
  <si>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</si>
  <si>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</si>
  <si>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</si>
  <si>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</si>
  <si>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</si>
  <si>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</si>
  <si>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</si>
  <si>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</si>
  <si>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</si>
  <si>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</si>
  <si>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</si>
  <si>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</si>
  <si>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</si>
  <si>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</si>
  <si>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</si>
  <si>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</si>
  <si>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</si>
  <si>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</si>
  <si>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</si>
  <si>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</si>
  <si>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</si>
  <si>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</si>
  <si>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</si>
  <si>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</si>
  <si>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</si>
  <si>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</si>
  <si>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</si>
  <si>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</si>
  <si>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</si>
  <si>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</si>
  <si>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</si>
  <si>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</si>
  <si>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</si>
  <si>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</si>
  <si>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</si>
  <si>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</si>
  <si>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</si>
  <si>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</si>
  <si>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</si>
  <si>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</si>
  <si>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</si>
  <si>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</si>
  <si>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</si>
  <si>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</si>
  <si>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</si>
  <si>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</si>
  <si>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</si>
  <si>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</si>
  <si>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</si>
  <si>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</si>
  <si>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</si>
  <si>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</si>
  <si>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</si>
  <si>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</si>
  <si>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</si>
  <si>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</si>
  <si>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</si>
  <si>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</si>
  <si>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</si>
  <si>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</si>
  <si>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</si>
  <si>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</si>
  <si>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</si>
  <si>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</si>
  <si>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</si>
  <si>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</si>
  <si>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</si>
  <si>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</si>
  <si>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</si>
  <si>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</si>
  <si>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</si>
  <si>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</si>
  <si>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</si>
  <si>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</si>
  <si>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</si>
  <si>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</si>
  <si>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</si>
  <si>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</si>
  <si>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</si>
  <si>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</si>
  <si>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</si>
  <si>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</si>
  <si>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</si>
  <si>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</si>
  <si>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</si>
  <si>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</si>
  <si>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</si>
  <si>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</si>
  <si>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</si>
  <si>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</si>
  <si>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</si>
  <si>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</si>
  <si>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</si>
  <si>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</si>
  <si>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</si>
  <si>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</si>
  <si>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</si>
  <si>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</si>
  <si>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</si>
  <si>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</si>
  <si>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</si>
  <si>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</si>
  <si>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</si>
  <si>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</si>
  <si>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</si>
  <si>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</si>
  <si>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</si>
  <si>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</si>
  <si>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</si>
  <si>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</si>
  <si>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</si>
  <si>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</si>
  <si>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</si>
  <si>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</si>
  <si>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</si>
  <si>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</si>
  <si>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</si>
  <si>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</si>
  <si>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</si>
  <si>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</si>
  <si>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</si>
  <si>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</si>
  <si>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</si>
  <si>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</si>
  <si>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</si>
  <si>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</si>
  <si>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</si>
  <si>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</si>
  <si>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</si>
  <si>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</si>
  <si>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</si>
  <si>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</si>
  <si>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</si>
  <si>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</si>
  <si>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</si>
  <si>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</si>
  <si>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</si>
  <si>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</si>
  <si>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</si>
  <si>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</si>
  <si>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</si>
  <si>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</si>
  <si>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</si>
  <si>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</si>
  <si>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</si>
  <si>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</si>
  <si>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</si>
  <si>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</si>
  <si>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</si>
  <si>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</si>
  <si>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</si>
  <si>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</si>
  <si>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</si>
  <si>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</si>
  <si>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</si>
  <si>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</si>
  <si>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</si>
  <si>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</si>
  <si>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</si>
  <si>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</si>
  <si>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</si>
  <si>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</si>
  <si>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</si>
  <si>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</si>
  <si>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</si>
  <si>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</si>
  <si>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</si>
  <si>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</si>
  <si>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</si>
  <si>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</si>
  <si>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</si>
  <si>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</si>
  <si>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</si>
  <si>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</si>
  <si>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</si>
  <si>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</si>
  <si>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</si>
  <si>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</si>
  <si>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</si>
  <si>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</si>
  <si>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</si>
  <si>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</si>
  <si>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</si>
  <si>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</si>
  <si>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</si>
  <si>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</si>
  <si>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</si>
  <si>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</si>
  <si>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</si>
  <si>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</si>
  <si>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</si>
  <si>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</si>
  <si>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</si>
  <si>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</si>
  <si>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</si>
  <si>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</si>
  <si>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</si>
  <si>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</si>
  <si>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</si>
  <si>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</si>
  <si>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</si>
  <si>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</si>
  <si>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</si>
  <si>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</si>
  <si>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</si>
  <si>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</si>
  <si>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</si>
  <si>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</si>
  <si>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</si>
  <si>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</si>
  <si>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</si>
  <si>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</si>
  <si>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</si>
  <si>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</si>
  <si>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</si>
  <si>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</si>
  <si>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</si>
  <si>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</si>
  <si>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</si>
  <si>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</si>
  <si>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</si>
  <si>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</si>
  <si>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</si>
  <si>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</si>
  <si>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</si>
  <si>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</si>
  <si>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</si>
  <si>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</si>
  <si>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</si>
  <si>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</si>
  <si>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</si>
  <si>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</si>
  <si>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</si>
  <si>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</si>
  <si>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</si>
  <si>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</si>
  <si>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</si>
  <si>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</si>
  <si>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</si>
  <si>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</si>
  <si>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</si>
  <si>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</si>
  <si>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</si>
  <si>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</si>
  <si>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</si>
  <si>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</si>
  <si>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</si>
  <si>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</si>
  <si>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</si>
  <si>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</si>
  <si>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</si>
  <si>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</si>
  <si>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</si>
  <si>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</si>
  <si>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</si>
  <si>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</si>
  <si>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</si>
  <si>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</si>
  <si>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</si>
  <si>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</si>
  <si>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</si>
  <si>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</si>
  <si>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</si>
  <si>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</si>
  <si>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</si>
  <si>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</si>
  <si>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</si>
  <si>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</si>
  <si>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</si>
  <si>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</si>
  <si>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</si>
  <si>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</si>
  <si>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</si>
  <si>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</si>
  <si>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</si>
  <si>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</si>
  <si>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</si>
  <si>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</si>
  <si>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</si>
  <si>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</si>
  <si>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</si>
  <si>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</si>
  <si>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</si>
  <si>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</si>
  <si>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</si>
  <si>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</si>
  <si>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</si>
  <si>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</si>
  <si>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</si>
  <si>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</si>
  <si>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</si>
  <si>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</si>
  <si>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</si>
  <si>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</si>
  <si>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</si>
  <si>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</si>
  <si>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</si>
  <si>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</si>
  <si>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</si>
  <si>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</si>
  <si>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</si>
  <si>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</si>
  <si>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</si>
  <si>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</si>
  <si>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</si>
  <si>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</si>
  <si>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</si>
  <si>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</si>
  <si>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</si>
  <si>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</si>
  <si>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</si>
  <si>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</si>
  <si>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</si>
  <si>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</si>
  <si>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</si>
  <si>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</si>
  <si>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</si>
  <si>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</si>
  <si>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</si>
  <si>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</si>
  <si>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</si>
  <si>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</si>
  <si>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</si>
  <si>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</si>
  <si>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</si>
  <si>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</si>
  <si>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</si>
  <si>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</si>
  <si>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</si>
  <si>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</si>
  <si>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</si>
  <si>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</si>
  <si>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</si>
  <si>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</si>
  <si>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</si>
  <si>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</si>
  <si>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</si>
  <si>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</si>
  <si>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</si>
  <si>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</si>
  <si>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</si>
  <si>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</si>
  <si>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</si>
  <si>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</si>
  <si>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</si>
  <si>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</si>
  <si>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</si>
  <si>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</si>
  <si>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</si>
  <si>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</si>
  <si>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</si>
  <si>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</si>
  <si>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</si>
  <si>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</si>
  <si>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</si>
  <si>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</si>
  <si>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</si>
  <si>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</si>
  <si>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</si>
  <si>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</si>
  <si>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</si>
  <si>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</si>
  <si>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</si>
  <si>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</si>
  <si>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</si>
  <si>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</si>
  <si>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</si>
  <si>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</si>
  <si>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</si>
  <si>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</si>
  <si>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</si>
  <si>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</si>
  <si>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</si>
  <si>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</si>
  <si>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</si>
  <si>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</si>
  <si>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</si>
  <si>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</si>
  <si>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</si>
  <si>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</si>
  <si>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</si>
  <si>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</si>
  <si>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</si>
  <si>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</si>
  <si>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</si>
  <si>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</si>
  <si>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</si>
  <si>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</si>
  <si>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</si>
  <si>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</si>
  <si>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</si>
  <si>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</si>
  <si>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</si>
  <si>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</si>
  <si>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</si>
  <si>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</si>
  <si>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</si>
  <si>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</si>
  <si>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</si>
  <si>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</si>
  <si>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</si>
  <si>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</si>
  <si>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</si>
  <si>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</si>
  <si>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</si>
  <si>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</si>
  <si>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</si>
  <si>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</si>
  <si>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</si>
  <si>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</si>
  <si>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</si>
  <si>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</si>
  <si>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</si>
  <si>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</si>
  <si>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</si>
  <si>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</si>
  <si>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</si>
  <si>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</si>
  <si>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</si>
  <si>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</si>
  <si>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</si>
  <si>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</si>
  <si>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</si>
  <si>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</si>
  <si>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</si>
  <si>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</si>
  <si>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</si>
  <si>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</si>
  <si>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</si>
  <si>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</si>
  <si>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</si>
  <si>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</si>
  <si>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</si>
  <si>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</si>
  <si>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</si>
  <si>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</si>
  <si>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</si>
  <si>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</si>
  <si>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</si>
  <si>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</si>
  <si>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</si>
  <si>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</si>
  <si>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</si>
  <si>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</si>
  <si>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</si>
  <si>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</si>
  <si>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</si>
  <si>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</si>
  <si>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</si>
  <si>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</si>
  <si>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</si>
  <si>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</si>
  <si>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</si>
  <si>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</si>
  <si>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</si>
  <si>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</si>
  <si>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</si>
  <si>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</si>
  <si>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</si>
  <si>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</si>
  <si>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</si>
  <si>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</si>
  <si>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</si>
  <si>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</si>
  <si>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</si>
  <si>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</si>
  <si>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</si>
  <si>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</si>
  <si>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</si>
  <si>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</si>
  <si>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</si>
  <si>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</si>
  <si>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</si>
  <si>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</si>
  <si>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</si>
  <si>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</si>
  <si>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</si>
  <si>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</si>
  <si>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</si>
  <si>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</si>
  <si>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</si>
  <si>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</si>
  <si>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</si>
  <si>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</si>
  <si>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</si>
  <si>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</si>
  <si>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</si>
  <si>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</si>
  <si>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</si>
  <si>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</si>
  <si>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</si>
  <si>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</si>
  <si>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</si>
  <si>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</si>
  <si>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</si>
  <si>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</si>
  <si>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</si>
  <si>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</si>
  <si>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</si>
  <si>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</si>
  <si>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</si>
  <si>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</si>
  <si>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</si>
  <si>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</si>
  <si>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</si>
  <si>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</si>
  <si>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</si>
  <si>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</si>
  <si>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</si>
  <si>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</si>
  <si>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</si>
  <si>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</si>
  <si>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</si>
  <si>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</si>
  <si>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</si>
  <si>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</si>
  <si>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</si>
  <si>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</si>
  <si>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</si>
  <si>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</si>
  <si>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</si>
  <si>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</si>
  <si>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</si>
  <si>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</si>
  <si>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</si>
  <si>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</si>
  <si>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</si>
  <si>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</si>
  <si>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</si>
  <si>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</si>
  <si>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</si>
  <si>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</si>
  <si>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</si>
  <si>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</si>
  <si>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</si>
  <si>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</si>
  <si>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</si>
  <si>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</si>
  <si>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</si>
  <si>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</si>
  <si>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</si>
  <si>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</si>
  <si>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</si>
  <si>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</si>
  <si>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</si>
  <si>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</si>
  <si>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</si>
  <si>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</si>
  <si>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</si>
  <si>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</si>
  <si>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</si>
  <si>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</si>
  <si>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</si>
  <si>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</si>
  <si>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</si>
  <si>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</si>
  <si>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</si>
  <si>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</si>
  <si>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</si>
  <si>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</si>
  <si>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</si>
  <si>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</si>
  <si>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</si>
  <si>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</si>
  <si>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</si>
  <si>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</si>
  <si>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</si>
  <si>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</si>
  <si>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</si>
  <si>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</si>
  <si>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</si>
  <si>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</si>
  <si>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</si>
  <si>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</si>
  <si>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</si>
  <si>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</si>
  <si>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</si>
  <si>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</si>
  <si>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</si>
  <si>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</si>
  <si>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</si>
  <si>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</si>
  <si>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</si>
  <si>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</si>
  <si>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</si>
  <si>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</si>
  <si>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</si>
  <si>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</si>
  <si>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</si>
  <si>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</si>
  <si>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</si>
  <si>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</si>
  <si>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</si>
  <si>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</si>
  <si>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</si>
  <si>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</si>
  <si>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</si>
  <si>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</si>
  <si>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</si>
  <si>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</si>
  <si>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</si>
  <si>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</si>
  <si>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</si>
  <si>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</si>
  <si>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</si>
  <si>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</si>
  <si>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</si>
  <si>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</si>
  <si>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</si>
  <si>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</si>
  <si>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</si>
  <si>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</si>
  <si>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</si>
  <si>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</si>
  <si>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</si>
  <si>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</si>
  <si>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</si>
  <si>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</si>
  <si>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</si>
  <si>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</si>
  <si>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</si>
  <si>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</si>
  <si>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</si>
  <si>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</si>
  <si>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</si>
  <si>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</si>
  <si>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</si>
  <si>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</si>
  <si>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</si>
  <si>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</si>
  <si>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</si>
  <si>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</si>
  <si>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</si>
  <si>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</si>
  <si>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</si>
  <si>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</si>
  <si>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</si>
  <si>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</si>
  <si>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</si>
  <si>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</si>
  <si>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</si>
  <si>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</si>
  <si>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</si>
  <si>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</si>
  <si>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</si>
  <si>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</si>
  <si>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</si>
  <si>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</si>
  <si>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</si>
  <si>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</si>
  <si>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</si>
  <si>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</si>
  <si>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</si>
  <si>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</si>
  <si>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</si>
  <si>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</si>
  <si>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</si>
  <si>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</si>
  <si>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</si>
  <si>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</si>
  <si>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</si>
  <si>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</si>
  <si>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</si>
  <si>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</si>
  <si>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</si>
  <si>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</si>
  <si>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</si>
  <si>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</si>
  <si>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</si>
  <si>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</si>
  <si>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</si>
  <si>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</si>
  <si>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</si>
  <si>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</si>
  <si>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</si>
  <si>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</si>
  <si>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</si>
  <si>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</si>
  <si>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</si>
  <si>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</si>
  <si>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</si>
  <si>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</si>
  <si>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</si>
  <si>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</si>
  <si>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</si>
  <si>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</si>
  <si>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</si>
  <si>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</si>
  <si>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</si>
  <si>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</si>
  <si>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</si>
  <si>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</si>
  <si>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</si>
  <si>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</si>
  <si>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</si>
  <si>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</si>
  <si>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</si>
  <si>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</si>
  <si>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</si>
  <si>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</si>
  <si>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</si>
  <si>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</si>
  <si>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</si>
  <si>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</si>
  <si>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</si>
  <si>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</si>
  <si>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</si>
  <si>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</si>
  <si>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</si>
  <si>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</si>
  <si>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</si>
  <si>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</si>
  <si>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</si>
  <si>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</si>
  <si>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</si>
  <si>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</si>
  <si>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</si>
  <si>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</si>
  <si>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</si>
  <si>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</si>
  <si>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</si>
  <si>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</si>
  <si>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</si>
  <si>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</si>
  <si>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</si>
  <si>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</si>
  <si>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</si>
  <si>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</si>
  <si>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</si>
  <si>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</si>
  <si>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</si>
  <si>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</si>
  <si>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</si>
  <si>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</si>
  <si>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</si>
  <si>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</si>
  <si>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</si>
  <si>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</si>
  <si>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</si>
  <si>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</si>
  <si>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</si>
  <si>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</si>
  <si>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</si>
  <si>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</si>
  <si>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</si>
  <si>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</si>
  <si>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</si>
  <si>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</si>
  <si>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</si>
  <si>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</si>
  <si>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</si>
  <si>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</si>
  <si>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</si>
  <si>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</si>
  <si>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</si>
  <si>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</si>
  <si>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</si>
  <si>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</si>
  <si>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</si>
  <si>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</si>
  <si>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</si>
  <si>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</si>
  <si>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</si>
  <si>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</si>
  <si>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</si>
  <si>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</si>
  <si>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</si>
  <si>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</si>
  <si>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</si>
  <si>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</si>
  <si>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</si>
  <si>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</si>
  <si>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</si>
  <si>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</si>
  <si>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</si>
  <si>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</si>
  <si>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</si>
  <si>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</si>
  <si>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</si>
  <si>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</si>
  <si>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</si>
  <si>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</si>
  <si>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</si>
  <si>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</si>
  <si>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</si>
  <si>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</si>
  <si>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</si>
  <si>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</si>
  <si>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</si>
  <si>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</si>
  <si>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</si>
  <si>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</si>
  <si>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</si>
  <si>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</si>
  <si>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</si>
  <si>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</si>
  <si>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</si>
  <si>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</si>
  <si>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</si>
  <si>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</si>
  <si>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</si>
  <si>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</si>
  <si>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</si>
  <si>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</si>
  <si>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</si>
  <si>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</si>
  <si>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</si>
  <si>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</si>
  <si>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</si>
  <si>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</si>
  <si>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</si>
  <si>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</si>
  <si>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</si>
  <si>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</si>
  <si>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</si>
  <si>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</si>
  <si>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</si>
  <si>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</si>
  <si>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</si>
  <si>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</si>
  <si>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</si>
  <si>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</si>
  <si>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</si>
  <si>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</si>
  <si>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</si>
  <si>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</si>
  <si>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</si>
  <si>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</si>
  <si>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</si>
  <si>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</si>
  <si>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</si>
  <si>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</si>
  <si>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</si>
  <si>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</si>
  <si>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</si>
  <si>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</si>
  <si>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</si>
  <si>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</si>
  <si>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</si>
  <si>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</si>
  <si>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</si>
  <si>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</si>
  <si>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</si>
  <si>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</si>
  <si>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</si>
  <si>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</si>
  <si>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</si>
  <si>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</si>
  <si>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</si>
  <si>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</si>
  <si>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</si>
  <si>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</si>
  <si>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</si>
  <si>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</si>
  <si>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</si>
  <si>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</si>
  <si>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</si>
  <si>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</si>
  <si>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</si>
  <si>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</si>
  <si>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</si>
  <si>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</si>
  <si>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</si>
  <si>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</si>
  <si>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</si>
  <si>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</si>
  <si>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</si>
  <si>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</si>
  <si>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</si>
  <si>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</si>
  <si>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</si>
  <si>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</si>
  <si>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</si>
  <si>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</si>
  <si>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</si>
  <si>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</si>
  <si>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</si>
  <si>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</si>
  <si>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</si>
  <si>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</si>
  <si>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</si>
  <si>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</si>
  <si>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</si>
  <si>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</si>
  <si>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</si>
  <si>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</si>
  <si>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</si>
  <si>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</si>
  <si>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</si>
  <si>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</si>
  <si>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</si>
  <si>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</si>
  <si>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</si>
  <si>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</si>
  <si>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</si>
  <si>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</si>
  <si>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</si>
  <si>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</si>
  <si>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</si>
  <si>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</si>
  <si>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</si>
  <si>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</si>
  <si>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</si>
  <si>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</si>
  <si>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</si>
  <si>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</si>
  <si>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</si>
  <si>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</si>
  <si>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</si>
  <si>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</si>
  <si>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</si>
  <si>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</si>
  <si>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</si>
  <si>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</si>
  <si>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</si>
  <si>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</si>
  <si>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</si>
  <si>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</si>
  <si>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</si>
  <si>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</si>
  <si>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</si>
  <si>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</si>
  <si>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</si>
  <si>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</si>
  <si>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</si>
  <si>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</si>
  <si>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</si>
  <si>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</si>
  <si>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</si>
  <si>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</si>
  <si>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</si>
  <si>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</si>
  <si>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</si>
  <si>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</si>
  <si>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</si>
  <si>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</si>
  <si>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</si>
  <si>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</si>
  <si>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</si>
  <si>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</si>
  <si>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</si>
  <si>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</si>
  <si>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</si>
  <si>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</si>
  <si>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</si>
  <si>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</si>
  <si>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</si>
  <si>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</si>
  <si>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</si>
  <si>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</si>
  <si>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</si>
  <si>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</si>
  <si>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</si>
  <si>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</si>
  <si>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</si>
  <si>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</si>
  <si>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</si>
  <si>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</si>
  <si>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</si>
  <si>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</si>
  <si>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</si>
  <si>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</si>
  <si>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</si>
  <si>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</si>
  <si>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</si>
  <si>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</si>
  <si>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</si>
  <si>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</si>
  <si>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</si>
  <si>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</si>
  <si>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</si>
  <si>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</si>
  <si>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</si>
  <si>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</si>
  <si>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</si>
  <si>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</si>
  <si>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</si>
  <si>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</si>
  <si>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</si>
  <si>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</si>
  <si>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</si>
  <si>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</si>
  <si>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</si>
  <si>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</si>
  <si>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</si>
  <si>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</si>
  <si>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</si>
  <si>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</si>
  <si>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</si>
  <si>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</si>
  <si>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</si>
  <si>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</si>
  <si>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</si>
  <si>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</si>
  <si>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</si>
  <si>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</si>
  <si>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</si>
  <si>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</si>
  <si>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</si>
  <si>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</si>
  <si>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</si>
  <si>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</si>
  <si>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</si>
  <si>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</si>
  <si>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</si>
  <si>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</si>
  <si>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</si>
  <si>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</si>
  <si>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</si>
  <si>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</si>
  <si>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</si>
  <si>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</si>
  <si>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</si>
  <si>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</si>
  <si>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</si>
  <si>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</si>
  <si>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</si>
  <si>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</si>
  <si>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</si>
  <si>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</si>
  <si>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</si>
  <si>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</si>
  <si>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</si>
  <si>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</si>
  <si>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</si>
  <si>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</si>
  <si>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</si>
  <si>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</si>
  <si>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</si>
  <si>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</si>
  <si>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</si>
  <si>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</si>
  <si>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</si>
  <si>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</si>
  <si>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</si>
  <si>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</si>
  <si>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</si>
  <si>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</si>
  <si>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</si>
  <si>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</si>
  <si>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</si>
  <si>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</si>
  <si>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</si>
  <si>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</si>
  <si>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</si>
  <si>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</si>
  <si>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</si>
  <si>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</si>
  <si>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</si>
  <si>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</si>
  <si>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</si>
  <si>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</si>
  <si>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</si>
  <si>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</si>
  <si>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</si>
  <si>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</si>
  <si>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</si>
  <si>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</si>
  <si>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</si>
  <si>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</si>
  <si>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</si>
  <si>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</si>
  <si>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</si>
  <si>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</si>
  <si>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</si>
  <si>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</si>
  <si>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</si>
  <si>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</si>
  <si>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</si>
  <si>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</si>
  <si>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</si>
  <si>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</si>
  <si>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</si>
  <si>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</si>
  <si>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</si>
  <si>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</si>
  <si>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</si>
  <si>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</si>
  <si>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</si>
  <si>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</si>
  <si>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</si>
  <si>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</si>
  <si>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</si>
  <si>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</si>
  <si>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</si>
  <si>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</si>
  <si>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</si>
  <si>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</si>
  <si>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</si>
  <si>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</si>
  <si>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</si>
  <si>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</si>
  <si>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</si>
  <si>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</si>
  <si>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</si>
  <si>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</si>
  <si>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</si>
  <si>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</si>
  <si>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</si>
  <si>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</si>
  <si>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</si>
  <si>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</si>
  <si>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</si>
  <si>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</si>
  <si>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</si>
  <si>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</si>
  <si>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</si>
  <si>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</si>
  <si>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</si>
  <si>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</si>
  <si>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</si>
  <si>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</si>
  <si>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</si>
  <si>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</si>
  <si>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</si>
  <si>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</si>
  <si>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</si>
  <si>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</si>
  <si>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</si>
  <si>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</si>
  <si>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</si>
  <si>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</si>
  <si>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</si>
  <si>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</si>
  <si>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</si>
  <si>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</si>
  <si>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</si>
  <si>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</si>
  <si>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</si>
  <si>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</si>
  <si>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</si>
  <si>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</si>
  <si>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</si>
  <si>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</si>
  <si>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</si>
  <si>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</si>
  <si>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</si>
  <si>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</si>
  <si>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</si>
  <si>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</si>
  <si>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</si>
  <si>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</si>
  <si>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</si>
  <si>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</si>
  <si>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</si>
  <si>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</si>
  <si>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</si>
  <si>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</si>
  <si>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</si>
  <si>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</si>
  <si>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</si>
  <si>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</si>
  <si>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</si>
  <si>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</si>
  <si>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</si>
  <si>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</si>
  <si>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</si>
  <si>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</si>
  <si>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</si>
  <si>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</si>
  <si>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</si>
  <si>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</si>
  <si>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</si>
  <si>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</si>
  <si>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</si>
  <si>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</si>
  <si>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</si>
  <si>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</si>
  <si>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</si>
  <si>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</si>
  <si>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</si>
  <si>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</si>
  <si>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</si>
  <si>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</si>
  <si>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</si>
  <si>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</si>
  <si>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</si>
  <si>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</si>
  <si>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</si>
  <si>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</si>
  <si>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</si>
  <si>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</si>
  <si>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</si>
  <si>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</si>
  <si>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</si>
  <si>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</si>
  <si>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</si>
  <si>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</si>
  <si>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</si>
  <si>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</si>
  <si>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</si>
  <si>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</si>
  <si>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</si>
  <si>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</si>
  <si>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</si>
  <si>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</si>
  <si>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</si>
  <si>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</si>
  <si>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</si>
  <si>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</si>
  <si>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</si>
  <si>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</si>
  <si>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</si>
  <si>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</si>
  <si>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</si>
  <si>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</si>
  <si>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</si>
  <si>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</si>
  <si>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</si>
  <si>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</si>
  <si>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</si>
  <si>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</si>
  <si>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</si>
  <si>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</si>
  <si>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</si>
  <si>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</si>
  <si>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</si>
  <si>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</si>
  <si>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</si>
  <si>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</si>
  <si>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</si>
  <si>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</si>
  <si>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</si>
  <si>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</si>
  <si>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</si>
  <si>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</si>
  <si>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</si>
  <si>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</si>
  <si>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</si>
  <si>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</si>
  <si>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</si>
  <si>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</si>
  <si>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</si>
  <si>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</si>
  <si>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</si>
  <si>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</si>
  <si>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</si>
  <si>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</si>
  <si>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</si>
  <si>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</si>
  <si>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</si>
  <si>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</si>
  <si>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</si>
  <si>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</si>
  <si>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</si>
  <si>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</si>
  <si>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</si>
  <si>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</si>
  <si>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</si>
  <si>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</si>
  <si>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</si>
  <si>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</si>
  <si>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</si>
  <si>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</si>
  <si>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</si>
  <si>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</si>
  <si>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</si>
  <si>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</si>
  <si>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</si>
  <si>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</si>
  <si>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</si>
  <si>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</si>
  <si>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</si>
  <si>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</si>
  <si>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</si>
  <si>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</si>
  <si>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</si>
  <si>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</si>
  <si>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</si>
  <si>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</si>
  <si>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</si>
  <si>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</si>
  <si>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</si>
  <si>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</si>
  <si>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</si>
  <si>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</si>
  <si>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</si>
  <si>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</si>
  <si>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</si>
  <si>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</si>
  <si>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</si>
  <si>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</si>
  <si>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</si>
  <si>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</si>
  <si>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</si>
  <si>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</si>
  <si>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</si>
  <si>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</si>
  <si>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</si>
  <si>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</si>
  <si>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</si>
  <si>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</si>
  <si>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</si>
  <si>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</si>
  <si>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</si>
  <si>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</si>
  <si>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</si>
  <si>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</si>
  <si>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</si>
  <si>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</si>
  <si>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</si>
  <si>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</si>
  <si>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</si>
  <si>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</si>
  <si>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</si>
  <si>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</si>
  <si>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</si>
  <si>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</si>
  <si>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</si>
  <si>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</si>
  <si>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</si>
  <si>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</si>
  <si>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</si>
  <si>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</si>
  <si>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</si>
  <si>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</si>
  <si>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</si>
  <si>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</si>
  <si>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</si>
  <si>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</si>
  <si>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</si>
  <si>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</si>
  <si>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</si>
  <si>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</si>
  <si>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</si>
  <si>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</si>
  <si>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</si>
  <si>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</si>
  <si>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</si>
  <si>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</si>
  <si>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</si>
  <si>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</si>
  <si>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</si>
  <si>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</si>
  <si>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</si>
  <si>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</si>
  <si>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</si>
  <si>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</si>
  <si>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</si>
  <si>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</si>
  <si>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</si>
  <si>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</si>
  <si>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</si>
  <si>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</si>
  <si>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</si>
  <si>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</si>
  <si>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</si>
  <si>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</si>
  <si>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</si>
  <si>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</si>
  <si>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</si>
  <si>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</si>
  <si>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</si>
  <si>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</si>
  <si>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</si>
  <si>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</si>
  <si>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</si>
  <si>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</si>
  <si>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</si>
  <si>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</si>
  <si>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</si>
  <si>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</si>
  <si>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</si>
  <si>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</si>
  <si>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</si>
  <si>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</si>
  <si>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</si>
  <si>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</si>
  <si>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</si>
  <si>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</si>
  <si>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</si>
  <si>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</si>
  <si>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</si>
  <si>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</si>
  <si>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</si>
  <si>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</si>
  <si>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</si>
  <si>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</si>
  <si>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</si>
  <si>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</si>
  <si>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</si>
  <si>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</si>
  <si>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</si>
  <si>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</si>
  <si>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</si>
  <si>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</si>
  <si>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</si>
  <si>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</si>
  <si>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</si>
  <si>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</si>
  <si>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</si>
  <si>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</si>
  <si>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</si>
  <si>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</si>
  <si>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</si>
  <si>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</si>
  <si>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</si>
  <si>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</si>
  <si>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</si>
  <si>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</si>
  <si>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</si>
  <si>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</si>
  <si>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</si>
  <si>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</si>
  <si>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</si>
  <si>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</si>
  <si>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</si>
  <si>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</si>
  <si>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</si>
  <si>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</si>
  <si>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</si>
  <si>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</si>
  <si>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</si>
  <si>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</si>
  <si>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</si>
  <si>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</si>
  <si>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</si>
  <si>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</si>
  <si>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</si>
  <si>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</si>
  <si>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</si>
  <si>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</si>
  <si>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</si>
  <si>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</si>
  <si>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</si>
  <si>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</si>
  <si>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</si>
  <si>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</si>
  <si>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</si>
  <si>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</si>
  <si>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</si>
  <si>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</si>
  <si>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</si>
  <si>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</si>
  <si>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</si>
  <si>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</si>
  <si>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</si>
  <si>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</si>
  <si>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</si>
  <si>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</si>
  <si>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</si>
  <si>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</si>
  <si>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</si>
  <si>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</si>
  <si>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</si>
  <si>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</si>
  <si>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</si>
  <si>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</si>
  <si>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</si>
  <si>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</si>
  <si>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</si>
  <si>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</si>
  <si>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</si>
  <si>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</si>
  <si>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</si>
  <si>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</si>
  <si>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</si>
  <si>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</si>
  <si>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</si>
  <si>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</si>
  <si>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</si>
  <si>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</si>
  <si>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</si>
  <si>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</si>
  <si>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</si>
  <si>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</si>
  <si>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</si>
  <si>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</si>
  <si>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</si>
  <si>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</si>
  <si>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</si>
  <si>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</si>
  <si>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</si>
  <si>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</si>
  <si>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</si>
  <si>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</si>
  <si>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</si>
  <si>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</si>
  <si>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</si>
  <si>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</si>
  <si>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</si>
  <si>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</si>
  <si>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</si>
  <si>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</si>
  <si>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</si>
  <si>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</si>
  <si>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</si>
  <si>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</si>
  <si>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</si>
  <si>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</si>
  <si>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</si>
  <si>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</si>
  <si>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</si>
  <si>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</si>
  <si>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</si>
  <si>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</si>
  <si>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</si>
  <si>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</si>
  <si>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</si>
  <si>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</si>
  <si>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</si>
  <si>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</si>
  <si>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</si>
  <si>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</si>
  <si>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</si>
  <si>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</si>
  <si>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</si>
  <si>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</si>
  <si>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</si>
  <si>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</si>
  <si>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</si>
  <si>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</si>
  <si>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</si>
  <si>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</si>
  <si>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</si>
  <si>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</si>
  <si>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</si>
  <si>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</si>
  <si>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</si>
  <si>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</si>
  <si>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</si>
  <si>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</si>
  <si>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</si>
  <si>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</si>
  <si>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</si>
  <si>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</si>
  <si>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</si>
  <si>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</si>
  <si>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</si>
  <si>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</si>
  <si>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</si>
  <si>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</si>
  <si>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</si>
  <si>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</si>
  <si>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</si>
  <si>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</si>
  <si>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</si>
  <si>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</si>
  <si>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</si>
  <si>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</si>
  <si>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</si>
  <si>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</si>
  <si>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</si>
  <si>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</si>
  <si>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</si>
  <si>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</si>
  <si>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</si>
  <si>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</si>
  <si>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</si>
  <si>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</si>
  <si>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</si>
  <si>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</si>
  <si>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</si>
  <si>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</si>
  <si>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</si>
  <si>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</si>
  <si>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</si>
  <si>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</si>
  <si>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</si>
  <si>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</si>
  <si>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</si>
  <si>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</si>
  <si>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</si>
  <si>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</si>
  <si>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</si>
  <si>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</si>
  <si>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</si>
  <si>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</si>
  <si>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</si>
  <si>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</si>
  <si>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</si>
  <si>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</si>
  <si>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</si>
  <si>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</si>
  <si>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</si>
  <si>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</si>
  <si>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</si>
  <si>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</si>
  <si>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</si>
  <si>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</si>
  <si>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</si>
  <si>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</si>
  <si>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</si>
  <si>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</si>
  <si>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</si>
  <si>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</si>
  <si>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</si>
  <si>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</si>
  <si>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</si>
  <si>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</si>
  <si>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</si>
  <si>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</si>
  <si>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</si>
  <si>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</si>
  <si>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</si>
  <si>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</si>
  <si>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</si>
  <si>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</si>
  <si>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</si>
  <si>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</si>
  <si>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</si>
  <si>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</si>
  <si>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</si>
  <si>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</si>
  <si>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</si>
  <si>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</si>
  <si>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</si>
  <si>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</si>
  <si>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</si>
  <si>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</si>
  <si>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</si>
  <si>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</si>
  <si>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</si>
  <si>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</si>
  <si>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</si>
  <si>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</si>
  <si>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</si>
  <si>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</si>
  <si>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</si>
  <si>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</si>
  <si>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</si>
  <si>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</si>
  <si>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</si>
  <si>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</si>
  <si>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</si>
  <si>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</si>
  <si>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</si>
  <si>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</si>
  <si>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</si>
  <si>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</si>
  <si>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</si>
  <si>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</si>
  <si>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</si>
  <si>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</si>
  <si>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</si>
  <si>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</si>
  <si>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</si>
  <si>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</si>
  <si>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</si>
  <si>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</si>
  <si>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</si>
  <si>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</si>
  <si>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</si>
  <si>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</si>
  <si>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</si>
  <si>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</si>
  <si>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</si>
  <si>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</si>
  <si>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</si>
  <si>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</si>
  <si>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</si>
  <si>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</si>
  <si>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</si>
  <si>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</si>
  <si>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</si>
  <si>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</si>
  <si>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</si>
  <si>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</si>
  <si>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</si>
  <si>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</si>
  <si>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</si>
  <si>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</si>
  <si>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</si>
  <si>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</si>
  <si>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</si>
  <si>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</si>
  <si>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</si>
  <si>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</si>
  <si>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</si>
  <si>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</si>
  <si>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</si>
  <si>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</si>
  <si>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</si>
  <si>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</si>
  <si>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</si>
  <si>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</si>
  <si>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</si>
  <si>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</si>
  <si>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</si>
  <si>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</si>
  <si>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</si>
  <si>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</si>
  <si>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</si>
  <si>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</si>
  <si>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</si>
  <si>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</si>
  <si>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</si>
  <si>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</si>
  <si>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</si>
  <si>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</si>
  <si>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</si>
  <si>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</si>
  <si>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</si>
  <si>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</si>
  <si>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</si>
  <si>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</si>
  <si>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</si>
  <si>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</si>
  <si>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</si>
  <si>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</si>
  <si>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</si>
  <si>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</si>
  <si>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</si>
  <si>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</si>
  <si>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</si>
  <si>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</si>
  <si>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</si>
  <si>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</si>
  <si>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</si>
  <si>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</si>
  <si>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</si>
  <si>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</si>
  <si>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</si>
  <si>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</si>
  <si>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</si>
  <si>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</si>
  <si>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</si>
  <si>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</si>
  <si>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</si>
  <si>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</si>
  <si>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</si>
  <si>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</si>
  <si>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</si>
  <si>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</si>
  <si>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</si>
  <si>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</si>
  <si>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</si>
  <si>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</si>
  <si>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</si>
  <si>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</si>
  <si>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</si>
  <si>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</si>
  <si>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</si>
  <si>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</si>
  <si>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</si>
  <si>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</si>
  <si>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</si>
  <si>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</si>
  <si>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</si>
  <si>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</si>
  <si>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</si>
  <si>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</si>
  <si>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</si>
  <si>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</si>
  <si>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</si>
  <si>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</si>
  <si>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</si>
  <si>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</si>
  <si>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</si>
  <si>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</si>
  <si>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</si>
  <si>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</si>
  <si>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</si>
  <si>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</si>
  <si>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</si>
  <si>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</si>
  <si>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</si>
  <si>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</si>
  <si>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</si>
  <si>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</si>
  <si>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</si>
  <si>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</si>
  <si>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</si>
  <si>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</si>
  <si>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</si>
  <si>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</si>
  <si>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</si>
  <si>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</si>
  <si>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</si>
  <si>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</si>
  <si>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</si>
  <si>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</si>
  <si>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</si>
  <si>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</si>
  <si>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</si>
  <si>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</si>
  <si>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</si>
  <si>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</si>
  <si>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</si>
  <si>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</si>
  <si>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</si>
  <si>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</si>
  <si>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</si>
  <si>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</si>
  <si>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</si>
  <si>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</si>
  <si>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</si>
  <si>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</si>
  <si>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</si>
  <si>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</si>
  <si>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</si>
  <si>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</si>
  <si>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</si>
  <si>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</si>
  <si>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</si>
  <si>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</si>
  <si>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</si>
  <si>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</si>
  <si>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</si>
  <si>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</si>
  <si>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</si>
  <si>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</si>
  <si>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</si>
  <si>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</si>
  <si>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</si>
  <si>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</si>
  <si>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</si>
  <si>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</si>
  <si>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</si>
  <si>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</si>
  <si>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</si>
  <si>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</si>
  <si>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</si>
  <si>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</si>
  <si>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</si>
  <si>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</si>
  <si>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</si>
  <si>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</si>
  <si>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</si>
  <si>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</si>
  <si>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</si>
  <si>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</si>
  <si>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</si>
  <si>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</si>
  <si>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</si>
  <si>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</si>
  <si>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</si>
  <si>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</si>
  <si>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</si>
  <si>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</si>
  <si>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</si>
  <si>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</si>
  <si>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</si>
  <si>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</si>
  <si>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</si>
  <si>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</si>
  <si>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</si>
  <si>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</si>
  <si>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</si>
  <si>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</si>
  <si>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</si>
  <si>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</si>
  <si>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</si>
  <si>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</si>
  <si>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</si>
  <si>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</si>
  <si>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</si>
  <si>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</si>
  <si>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</si>
  <si>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</si>
  <si>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</si>
  <si>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</si>
  <si>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</si>
  <si>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</si>
  <si>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</si>
  <si>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</si>
  <si>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</si>
  <si>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</si>
  <si>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</si>
  <si>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</si>
  <si>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</si>
  <si>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</si>
  <si>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</si>
  <si>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</si>
  <si>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</si>
  <si>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</si>
  <si>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</si>
  <si>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</si>
  <si>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</si>
  <si>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</si>
  <si>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</si>
  <si>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</si>
  <si>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</si>
  <si>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</si>
  <si>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</si>
  <si>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</si>
  <si>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</si>
  <si>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</si>
  <si>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</si>
  <si>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</si>
  <si>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</si>
  <si>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</si>
  <si>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</si>
  <si>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</si>
  <si>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</si>
  <si>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</si>
  <si>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</si>
  <si>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</si>
  <si>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</si>
  <si>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</si>
  <si>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</si>
  <si>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</si>
  <si>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</si>
  <si>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</si>
  <si>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</si>
  <si>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</si>
  <si>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</si>
  <si>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</si>
  <si>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</si>
  <si>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</si>
  <si>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</si>
  <si>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</si>
  <si>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</si>
  <si>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</si>
  <si>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</si>
  <si>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</si>
  <si>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</si>
  <si>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</si>
  <si>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</si>
  <si>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</si>
  <si>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</si>
  <si>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</si>
  <si>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</si>
  <si>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</si>
  <si>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</si>
  <si>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</si>
  <si>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</si>
  <si>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</si>
  <si>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</si>
  <si>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</si>
  <si>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</si>
  <si>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</si>
  <si>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</si>
  <si>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</si>
  <si>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</si>
  <si>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</si>
  <si>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</si>
  <si>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</si>
  <si>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</si>
  <si>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</si>
  <si>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</si>
  <si>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</si>
  <si>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</si>
  <si>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</si>
  <si>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</si>
  <si>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</si>
  <si>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</si>
  <si>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</si>
  <si>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</si>
  <si>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</si>
  <si>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</si>
  <si>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</si>
  <si>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</si>
  <si>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</si>
  <si>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</si>
  <si>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</si>
  <si>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</si>
  <si>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</si>
  <si>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</si>
  <si>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</si>
  <si>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</si>
  <si>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</si>
  <si>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</si>
  <si>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</si>
  <si>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</si>
  <si>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</si>
  <si>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</si>
  <si>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</si>
  <si>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</si>
  <si>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</si>
  <si>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</si>
  <si>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</si>
  <si>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</si>
  <si>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</si>
  <si>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</si>
  <si>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</si>
  <si>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</si>
  <si>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</si>
  <si>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</si>
  <si>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</si>
  <si>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</si>
  <si>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</si>
  <si>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</si>
  <si>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</si>
  <si>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</si>
  <si>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</si>
  <si>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</si>
  <si>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</si>
  <si>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</si>
  <si>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</si>
  <si>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</si>
  <si>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</si>
  <si>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</si>
  <si>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</si>
  <si>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</si>
  <si>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</si>
  <si>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</si>
  <si>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</si>
  <si>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</si>
  <si>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</si>
  <si>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</si>
  <si>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</si>
  <si>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</si>
  <si>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</si>
  <si>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</si>
  <si>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</si>
  <si>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</si>
  <si>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</si>
  <si>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</si>
  <si>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</si>
  <si>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</si>
  <si>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</si>
  <si>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</si>
  <si>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</si>
  <si>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</si>
  <si>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</si>
  <si>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</si>
  <si>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</si>
  <si>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</si>
  <si>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</si>
  <si>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</si>
  <si>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</si>
  <si>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</si>
  <si>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</si>
  <si>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</si>
  <si>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</si>
  <si>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</si>
  <si>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</si>
  <si>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</si>
  <si>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</si>
  <si>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</si>
  <si>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</si>
  <si>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</si>
  <si>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</si>
  <si>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</si>
  <si>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</si>
  <si>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</si>
  <si>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</si>
  <si>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</si>
  <si>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</si>
  <si>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</si>
  <si>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</si>
  <si>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</si>
  <si>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</si>
  <si>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</si>
  <si>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</si>
  <si>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</si>
  <si>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</si>
  <si>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</si>
  <si>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</si>
  <si>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</si>
  <si>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</si>
  <si>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</si>
  <si>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</si>
  <si>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</si>
  <si>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</si>
  <si>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</si>
  <si>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</si>
  <si>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</si>
  <si>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</si>
  <si>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</si>
  <si>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</si>
  <si>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</si>
  <si>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</si>
  <si>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</si>
  <si>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</si>
  <si>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</si>
  <si>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</si>
  <si>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</si>
  <si>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</si>
  <si>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</si>
  <si>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</si>
  <si>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</si>
  <si>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</si>
  <si>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</si>
  <si>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</si>
  <si>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</si>
  <si>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</si>
  <si>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</si>
  <si>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</si>
  <si>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</si>
  <si>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</si>
  <si>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</si>
  <si>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</si>
  <si>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</si>
  <si>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</si>
  <si>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</si>
  <si>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</si>
  <si>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</si>
  <si>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</si>
  <si>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</si>
  <si>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</si>
  <si>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</si>
  <si>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</si>
  <si>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</si>
  <si>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</si>
  <si>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</si>
  <si>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</si>
  <si>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</si>
  <si>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</si>
  <si>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</si>
  <si>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</si>
  <si>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</si>
  <si>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</si>
  <si>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</si>
  <si>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</si>
  <si>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</si>
  <si>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</si>
  <si>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</si>
  <si>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</si>
  <si>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</si>
  <si>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</si>
  <si>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</si>
  <si>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</si>
  <si>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</si>
  <si>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</si>
  <si>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</si>
  <si>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</si>
  <si>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</si>
  <si>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</si>
  <si>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</si>
  <si>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</si>
  <si>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</si>
  <si>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</si>
  <si>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</si>
  <si>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</si>
  <si>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</si>
  <si>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</si>
  <si>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</si>
  <si>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</si>
  <si>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</si>
  <si>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</si>
  <si>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</si>
  <si>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</si>
  <si>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</si>
  <si>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</si>
  <si>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</si>
  <si>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</si>
  <si>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</si>
  <si>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</si>
  <si>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</si>
  <si>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</si>
  <si>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</si>
  <si>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</si>
  <si>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</si>
  <si>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</si>
  <si>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</si>
  <si>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</si>
  <si>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</si>
  <si>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</si>
  <si>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</si>
  <si>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</si>
  <si>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</si>
  <si>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</si>
  <si>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</si>
  <si>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</si>
  <si>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</si>
  <si>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</si>
  <si>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</si>
  <si>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</si>
  <si>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</si>
  <si>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</si>
  <si>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</si>
  <si>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</si>
  <si>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</si>
  <si>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</si>
  <si>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</si>
  <si>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</si>
  <si>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</si>
  <si>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</si>
  <si>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</si>
  <si>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</si>
  <si>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</si>
  <si>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</si>
  <si>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</si>
  <si>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</si>
  <si>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</si>
  <si>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</si>
  <si>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</si>
  <si>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</si>
  <si>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</si>
  <si>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</si>
  <si>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</si>
  <si>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</si>
  <si>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</si>
  <si>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</si>
  <si>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</si>
  <si>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</si>
  <si>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</si>
  <si>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</si>
  <si>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</si>
  <si>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</si>
  <si>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</si>
  <si>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</si>
  <si>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</si>
  <si>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</si>
  <si>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</si>
  <si>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</si>
  <si>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</si>
  <si>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</si>
  <si>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</si>
  <si>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</si>
  <si>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</si>
  <si>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</si>
  <si>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</si>
  <si>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</si>
  <si>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</si>
  <si>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</si>
  <si>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</si>
  <si>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</si>
  <si>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</si>
  <si>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</si>
  <si>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</si>
  <si>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</si>
  <si>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</si>
  <si>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</si>
  <si>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</si>
  <si>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</si>
  <si>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</si>
  <si>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</si>
  <si>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</si>
  <si>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</si>
  <si>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</si>
  <si>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</si>
  <si>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</si>
  <si>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</si>
  <si>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</si>
  <si>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</si>
  <si>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</si>
  <si>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</si>
  <si>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</si>
  <si>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</si>
  <si>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</si>
  <si>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</si>
  <si>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</si>
  <si>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</si>
  <si>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</si>
  <si>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</si>
  <si>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</si>
  <si>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</si>
  <si>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</si>
  <si>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</si>
  <si>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</si>
  <si>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</si>
  <si>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</si>
  <si>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</si>
  <si>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</si>
  <si>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</si>
  <si>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</si>
  <si>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</si>
  <si>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</si>
  <si>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</si>
  <si>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</si>
  <si>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</si>
  <si>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</si>
  <si>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</si>
  <si>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</si>
  <si>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</si>
  <si>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</si>
  <si>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</si>
  <si>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</si>
  <si>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</si>
  <si>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</si>
  <si>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</si>
  <si>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</si>
  <si>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</si>
  <si>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</si>
  <si>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</si>
  <si>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</si>
  <si>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</si>
  <si>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</si>
  <si>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</si>
  <si>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</si>
  <si>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</si>
  <si>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</si>
  <si>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</si>
  <si>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</si>
  <si>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</si>
  <si>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</si>
  <si>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</si>
  <si>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</si>
  <si>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</si>
  <si>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</si>
  <si>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</si>
  <si>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</si>
  <si>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</si>
  <si>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</si>
  <si>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</si>
  <si>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</si>
  <si>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</si>
  <si>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</si>
  <si>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</si>
  <si>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</si>
  <si>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</si>
  <si>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</si>
  <si>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</si>
  <si>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</si>
  <si>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</si>
  <si>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</si>
  <si>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</si>
  <si>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</si>
  <si>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</si>
  <si>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</si>
  <si>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</si>
  <si>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</si>
  <si>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</si>
  <si>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</si>
  <si>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</si>
  <si>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</si>
  <si>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</si>
  <si>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</si>
  <si>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</si>
  <si>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</si>
  <si>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</si>
  <si>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</si>
  <si>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</si>
  <si>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</si>
  <si>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</si>
  <si>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</si>
  <si>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</si>
  <si>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</si>
  <si>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</si>
  <si>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</si>
  <si>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</si>
  <si>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</si>
  <si>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</si>
  <si>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</si>
  <si>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</si>
  <si>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</si>
  <si>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</si>
  <si>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</si>
  <si>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</si>
  <si>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</si>
  <si>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</si>
  <si>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</si>
  <si>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</si>
  <si>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</si>
  <si>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</si>
  <si>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</si>
  <si>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</si>
  <si>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</si>
  <si>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</si>
  <si>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</si>
  <si>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</si>
  <si>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</si>
  <si>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</si>
  <si>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</si>
  <si>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</si>
  <si>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</si>
  <si>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</si>
  <si>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</si>
  <si>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</si>
  <si>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</si>
  <si>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</si>
  <si>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</si>
  <si>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</si>
  <si>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</si>
  <si>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</si>
  <si>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</si>
  <si>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</si>
  <si>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</si>
  <si>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</si>
  <si>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</si>
  <si>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</si>
  <si>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</si>
  <si>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</si>
  <si>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</si>
  <si>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</si>
  <si>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</si>
  <si>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</si>
  <si>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</si>
  <si>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</si>
  <si>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</si>
  <si>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</si>
  <si>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</si>
  <si>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</si>
  <si>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</si>
  <si>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</si>
  <si>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</si>
  <si>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</si>
  <si>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</si>
  <si>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</si>
  <si>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</si>
  <si>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</si>
  <si>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</si>
  <si>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</si>
  <si>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</si>
  <si>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</si>
  <si>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</si>
  <si>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</si>
  <si>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</si>
  <si>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</si>
  <si>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</si>
  <si>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</si>
  <si>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</si>
  <si>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</si>
  <si>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</si>
  <si>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</si>
  <si>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</si>
  <si>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</si>
  <si>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</si>
  <si>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</si>
  <si>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</si>
  <si>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</si>
  <si>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</si>
  <si>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</si>
  <si>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</si>
  <si>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</si>
  <si>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</si>
  <si>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</si>
  <si>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</si>
  <si>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</si>
  <si>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</si>
  <si>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</si>
  <si>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</si>
  <si>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</si>
  <si>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</si>
  <si>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</si>
  <si>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</si>
  <si>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</si>
  <si>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</si>
  <si>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</si>
  <si>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</si>
  <si>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</si>
  <si>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</si>
  <si>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</si>
  <si>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</si>
  <si>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</si>
  <si>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</si>
  <si>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</si>
  <si>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</si>
  <si>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</si>
  <si>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</si>
  <si>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</si>
  <si>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</si>
  <si>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</si>
  <si>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</si>
  <si>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</si>
  <si>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</si>
  <si>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</si>
  <si>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</si>
  <si>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</si>
  <si>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</si>
  <si>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</si>
  <si>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</si>
  <si>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</si>
  <si>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</si>
  <si>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</si>
  <si>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</si>
  <si>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</si>
  <si>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</si>
  <si>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</si>
  <si>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</si>
  <si>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</si>
  <si>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</si>
  <si>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</si>
  <si>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</si>
  <si>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</si>
  <si>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</si>
  <si>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</si>
  <si>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</si>
  <si>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</si>
  <si>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</si>
  <si>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</si>
  <si>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</si>
  <si>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</si>
  <si>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</si>
  <si>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</si>
  <si>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</si>
  <si>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</si>
  <si>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</si>
  <si>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</si>
  <si>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</si>
  <si>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</si>
  <si>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</si>
  <si>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</si>
  <si>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</si>
  <si>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</si>
  <si>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</si>
  <si>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</si>
  <si>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</si>
  <si>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</si>
  <si>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</si>
  <si>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</si>
  <si>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</si>
  <si>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</si>
  <si>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</si>
  <si>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</si>
  <si>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</si>
  <si>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</si>
  <si>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</si>
  <si>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</si>
  <si>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</si>
  <si>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</si>
  <si>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</si>
  <si>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</si>
  <si>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</si>
  <si>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</si>
  <si>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</si>
  <si>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</si>
  <si>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</si>
  <si>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</si>
  <si>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</si>
  <si>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</si>
  <si>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</si>
  <si>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</si>
  <si>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</si>
  <si>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</si>
  <si>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</si>
  <si>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</si>
  <si>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</si>
  <si>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</si>
  <si>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</si>
  <si>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</si>
  <si>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</si>
  <si>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</si>
  <si>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</si>
  <si>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</si>
  <si>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</si>
  <si>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</si>
  <si>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</si>
  <si>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</si>
  <si>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</si>
  <si>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</si>
  <si>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</si>
  <si>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</si>
  <si>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</si>
  <si>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</si>
  <si>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</si>
  <si>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</si>
  <si>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</si>
  <si>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</si>
  <si>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</si>
  <si>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</si>
  <si>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</si>
  <si>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</si>
  <si>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</si>
  <si>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</si>
  <si>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</si>
  <si>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</si>
  <si>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</si>
  <si>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</si>
  <si>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</si>
  <si>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</si>
  <si>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</si>
  <si>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</si>
  <si>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</si>
  <si>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</si>
  <si>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</si>
  <si>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</si>
  <si>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</si>
  <si>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</si>
  <si>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</si>
  <si>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</si>
  <si>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</si>
  <si>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</si>
  <si>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</si>
  <si>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</si>
  <si>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</si>
  <si>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</si>
  <si>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</si>
  <si>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</si>
  <si>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</si>
  <si>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</si>
  <si>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</si>
  <si>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</si>
  <si>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</si>
  <si>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</si>
  <si>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</si>
  <si>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</si>
  <si>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</si>
  <si>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</si>
  <si>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</si>
  <si>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</si>
  <si>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</si>
  <si>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</si>
  <si>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</si>
  <si>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</si>
  <si>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</si>
  <si>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</si>
  <si>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</si>
  <si>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</si>
  <si>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</si>
  <si>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</si>
  <si>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</si>
  <si>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</si>
  <si>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</si>
  <si>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</si>
  <si>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</si>
  <si>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</si>
  <si>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</si>
  <si>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</si>
  <si>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</si>
  <si>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</si>
  <si>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</si>
  <si>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</si>
  <si>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</si>
  <si>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</si>
  <si>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</si>
  <si>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</si>
  <si>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</si>
  <si>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</si>
  <si>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</si>
  <si>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</si>
  <si>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</si>
  <si>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</si>
  <si>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</si>
  <si>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</si>
  <si>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</si>
  <si>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</si>
  <si>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</si>
  <si>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</si>
  <si>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</si>
  <si>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</si>
  <si>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</si>
  <si>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</si>
  <si>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</si>
  <si>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</si>
  <si>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</si>
  <si>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</si>
  <si>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</si>
  <si>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</si>
  <si>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</si>
  <si>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</si>
  <si>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</si>
  <si>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</si>
  <si>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</si>
  <si>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</si>
  <si>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</si>
  <si>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</si>
  <si>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</si>
  <si>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</si>
  <si>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</si>
  <si>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</si>
  <si>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</si>
  <si>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</si>
  <si>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</si>
  <si>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</si>
  <si>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</si>
  <si>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</si>
  <si>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</si>
  <si>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</si>
  <si>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</si>
  <si>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</si>
  <si>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</si>
  <si>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</si>
  <si>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</si>
  <si>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</si>
  <si>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</si>
  <si>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</si>
  <si>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</si>
  <si>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</si>
  <si>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</si>
  <si>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</si>
  <si>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</si>
  <si>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</si>
  <si>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</si>
  <si>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</si>
  <si>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</si>
  <si>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</si>
  <si>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</si>
  <si>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</si>
  <si>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</si>
  <si>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</si>
  <si>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</si>
  <si>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</si>
  <si>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</si>
  <si>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</si>
  <si>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</si>
  <si>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</si>
  <si>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</si>
  <si>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</si>
  <si>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</si>
  <si>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</si>
  <si>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</si>
  <si>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</si>
  <si>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</si>
  <si>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</si>
  <si>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</si>
  <si>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</si>
  <si>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</si>
  <si>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</si>
  <si>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</si>
  <si>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</si>
  <si>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</si>
  <si>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</si>
  <si>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</si>
  <si>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</si>
  <si>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</si>
  <si>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</si>
  <si>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</si>
  <si>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</si>
  <si>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</si>
  <si>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</si>
  <si>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</si>
  <si>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</si>
  <si>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</si>
  <si>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</si>
  <si>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</si>
  <si>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</si>
  <si>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</si>
  <si>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</si>
  <si>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</si>
  <si>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</si>
  <si>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</si>
  <si>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</si>
  <si>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</si>
  <si>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</si>
  <si>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</si>
  <si>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</si>
  <si>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</si>
  <si>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</si>
  <si>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</si>
  <si>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</si>
  <si>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</si>
  <si>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</si>
  <si>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</si>
  <si>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</si>
  <si>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</si>
  <si>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</si>
  <si>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</si>
  <si>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</si>
  <si>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</si>
  <si>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</si>
  <si>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</si>
  <si>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</si>
  <si>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</si>
  <si>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</si>
  <si>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</si>
  <si>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</si>
  <si>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</si>
  <si>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</si>
  <si>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</si>
  <si>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</si>
  <si>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</si>
  <si>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</si>
  <si>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</si>
  <si>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</si>
  <si>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</si>
  <si>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</si>
  <si>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</si>
  <si>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</si>
  <si>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</si>
  <si>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</si>
  <si>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</si>
  <si>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</si>
  <si>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</si>
  <si>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</si>
  <si>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</si>
  <si>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</si>
  <si>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</si>
  <si>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</si>
  <si>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</si>
  <si>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</si>
  <si>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</si>
  <si>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</si>
  <si>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</si>
  <si>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</si>
  <si>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</si>
  <si>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</si>
  <si>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</si>
  <si>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</si>
  <si>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</si>
  <si>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</si>
  <si>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</si>
  <si>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</si>
  <si>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</si>
  <si>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</si>
  <si>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</si>
  <si>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</si>
  <si>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</si>
  <si>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</si>
  <si>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</si>
  <si>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</si>
  <si>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</si>
  <si>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</si>
  <si>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</si>
  <si>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</si>
  <si>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</si>
  <si>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</si>
  <si>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</si>
  <si>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</si>
  <si>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</si>
  <si>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</si>
  <si>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</si>
  <si>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</si>
  <si>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</si>
  <si>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</si>
  <si>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</si>
  <si>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</si>
  <si>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</si>
  <si>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</si>
  <si>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</si>
  <si>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</si>
  <si>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</si>
  <si>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</si>
  <si>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</si>
  <si>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</si>
  <si>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</si>
  <si>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</si>
  <si>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</si>
  <si>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</si>
  <si>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</si>
  <si>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</si>
  <si>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</si>
  <si>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</si>
  <si>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</si>
  <si>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</si>
  <si>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</si>
  <si>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</si>
  <si>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</si>
  <si>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</si>
  <si>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</si>
  <si>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</si>
  <si>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</si>
  <si>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</si>
  <si>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</si>
  <si>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</si>
  <si>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</si>
  <si>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</si>
  <si>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</si>
  <si>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</si>
  <si>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</si>
  <si>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</si>
  <si>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</si>
  <si>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</si>
  <si>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</si>
  <si>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</si>
  <si>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</si>
  <si>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</si>
  <si>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</si>
  <si>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</si>
  <si>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</si>
  <si>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</si>
  <si>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</si>
  <si>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</si>
  <si>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</si>
  <si>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</si>
  <si>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</si>
  <si>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</si>
  <si>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</si>
  <si>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</si>
  <si>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</si>
  <si>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</si>
  <si>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</si>
  <si>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</si>
  <si>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</si>
  <si>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</si>
  <si>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</si>
  <si>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</si>
  <si>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</si>
  <si>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</si>
  <si>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</si>
  <si>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</si>
  <si>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</si>
  <si>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</si>
  <si>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</si>
  <si>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</si>
  <si>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</si>
  <si>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</si>
  <si>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</si>
  <si>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</si>
  <si>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</si>
  <si>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</si>
  <si>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</si>
  <si>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</si>
  <si>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</si>
  <si>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</si>
  <si>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</si>
  <si>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</si>
  <si>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</si>
  <si>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</si>
  <si>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</si>
  <si>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</si>
  <si>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</si>
  <si>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</si>
  <si>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</si>
  <si>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</si>
  <si>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</si>
  <si>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</si>
  <si>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</si>
  <si>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</si>
  <si>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</si>
  <si>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</si>
  <si>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</si>
  <si>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</si>
  <si>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</si>
  <si>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</si>
  <si>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</si>
  <si>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</si>
  <si>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</si>
  <si>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</si>
  <si>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</si>
  <si>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</si>
  <si>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</si>
  <si>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</si>
  <si>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</si>
  <si>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</si>
  <si>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</si>
  <si>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</si>
  <si>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</si>
  <si>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</si>
  <si>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</si>
  <si>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</si>
  <si>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</si>
  <si>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</si>
  <si>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</si>
  <si>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</si>
  <si>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</si>
  <si>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</si>
  <si>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</si>
  <si>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</si>
  <si>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</si>
  <si>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</si>
  <si>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</si>
  <si>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</si>
  <si>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</si>
  <si>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</si>
  <si>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</si>
  <si>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</si>
  <si>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</si>
  <si>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</si>
  <si>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</si>
  <si>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</si>
  <si>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</si>
  <si>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</si>
  <si>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</si>
  <si>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</si>
  <si>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</si>
  <si>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</si>
  <si>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</si>
  <si>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</si>
  <si>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</si>
  <si>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</si>
  <si>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</si>
  <si>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</si>
  <si>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</si>
  <si>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</si>
  <si>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</si>
  <si>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</si>
  <si>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</si>
  <si>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</si>
  <si>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</si>
  <si>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</si>
  <si>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</si>
  <si>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</si>
  <si>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</si>
  <si>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</si>
  <si>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</si>
  <si>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</si>
  <si>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</si>
  <si>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</si>
  <si>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</si>
  <si>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</si>
  <si>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</si>
  <si>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</si>
  <si>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</si>
  <si>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</si>
  <si>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</si>
  <si>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</si>
  <si>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</si>
  <si>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</si>
  <si>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</si>
  <si>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</si>
  <si>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</si>
  <si>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</si>
  <si>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</si>
  <si>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</si>
  <si>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</si>
  <si>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</si>
  <si>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</si>
  <si>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</si>
  <si>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</si>
  <si>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</si>
  <si>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</si>
  <si>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</si>
  <si>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</si>
  <si>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</si>
  <si>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</si>
  <si>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</si>
  <si>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</si>
  <si>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</si>
  <si>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</si>
  <si>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</si>
  <si>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</si>
  <si>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</si>
  <si>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</si>
  <si>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</si>
  <si>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</si>
  <si>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</si>
  <si>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</si>
  <si>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</si>
  <si>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</si>
  <si>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</si>
  <si>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</si>
  <si>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</si>
  <si>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</si>
  <si>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</si>
  <si>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</si>
  <si>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</si>
  <si>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</si>
  <si>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</si>
  <si>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</si>
  <si>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</si>
  <si>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</si>
  <si>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</si>
  <si>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</si>
  <si>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</si>
  <si>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</si>
  <si>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</si>
  <si>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</si>
  <si>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</si>
  <si>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</si>
  <si>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</si>
  <si>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</si>
  <si>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</si>
  <si>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</si>
  <si>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</si>
  <si>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</si>
  <si>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</si>
  <si>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</si>
  <si>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</si>
  <si>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</si>
  <si>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</si>
  <si>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</si>
  <si>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</si>
  <si>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</si>
  <si>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</si>
  <si>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</si>
  <si>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</si>
  <si>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</si>
  <si>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</si>
  <si>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</si>
  <si>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</si>
  <si>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</si>
  <si>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</si>
  <si>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</si>
  <si>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</si>
  <si>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</si>
  <si>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</si>
  <si>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</si>
  <si>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</si>
  <si>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</si>
  <si>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</si>
  <si>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</si>
  <si>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</si>
  <si>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</si>
  <si>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</si>
  <si>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</si>
  <si>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</si>
  <si>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</si>
  <si>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</si>
  <si>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</si>
  <si>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</si>
  <si>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</si>
  <si>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</si>
  <si>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</si>
  <si>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</si>
  <si>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</si>
  <si>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</si>
  <si>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</si>
  <si>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</si>
  <si>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</si>
  <si>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</si>
  <si>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</si>
  <si>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</si>
  <si>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</si>
  <si>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</si>
  <si>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</si>
  <si>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</si>
  <si>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</si>
  <si>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</si>
  <si>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</si>
  <si>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</si>
  <si>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</si>
  <si>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</si>
  <si>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</si>
  <si>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</si>
  <si>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</si>
  <si>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</si>
  <si>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</si>
  <si>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</si>
  <si>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</si>
  <si>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</si>
  <si>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</si>
  <si>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</si>
  <si>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</si>
  <si>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</si>
  <si>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</si>
  <si>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</si>
  <si>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</si>
  <si>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</si>
  <si>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</si>
  <si>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</si>
  <si>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</si>
  <si>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</si>
  <si>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</si>
  <si>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</si>
  <si>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</si>
  <si>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</si>
  <si>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</si>
  <si>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</si>
  <si>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</si>
  <si>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</si>
  <si>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</si>
  <si>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</si>
  <si>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</si>
  <si>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</si>
  <si>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</si>
  <si>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</si>
  <si>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</si>
  <si>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</si>
  <si>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</si>
  <si>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</si>
  <si>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</si>
  <si>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</si>
  <si>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</si>
  <si>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</si>
  <si>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</si>
  <si>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</si>
  <si>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</si>
  <si>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</si>
  <si>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</si>
  <si>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</si>
  <si>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</si>
  <si>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</si>
  <si>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</si>
  <si>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</si>
  <si>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</si>
  <si>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</si>
  <si>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</si>
  <si>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</si>
  <si>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</si>
  <si>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</si>
  <si>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</si>
  <si>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</si>
  <si>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</si>
  <si>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</si>
  <si>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</si>
  <si>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</si>
  <si>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</si>
  <si>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</si>
  <si>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</si>
  <si>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</si>
  <si>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</si>
  <si>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</si>
  <si>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</si>
  <si>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</si>
  <si>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</si>
  <si>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</si>
  <si>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</si>
  <si>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</si>
  <si>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</si>
  <si>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</si>
  <si>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</si>
  <si>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</si>
  <si>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</si>
  <si>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</si>
  <si>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</si>
  <si>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</si>
  <si>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</si>
  <si>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</si>
  <si>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</si>
  <si>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</si>
  <si>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</si>
  <si>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</si>
  <si>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</si>
  <si>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</si>
  <si>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</si>
  <si>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</si>
  <si>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</si>
  <si>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</si>
  <si>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</si>
  <si>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</si>
  <si>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</si>
  <si>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</si>
  <si>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</si>
  <si>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</si>
  <si>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</si>
  <si>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</si>
  <si>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</si>
  <si>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</si>
  <si>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</si>
  <si>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</si>
  <si>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</si>
  <si>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</si>
  <si>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</si>
  <si>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</si>
  <si>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</si>
  <si>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</si>
  <si>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</si>
  <si>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</si>
  <si>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</si>
  <si>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</si>
  <si>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</si>
  <si>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</si>
  <si>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</si>
  <si>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</si>
  <si>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</si>
  <si>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</si>
  <si>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</si>
  <si>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</si>
  <si>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</si>
  <si>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</si>
  <si>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</si>
  <si>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</si>
  <si>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</si>
  <si>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</si>
  <si>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</si>
  <si>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</si>
  <si>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</si>
  <si>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</si>
  <si>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</si>
  <si>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</si>
  <si>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</si>
  <si>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</si>
  <si>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</si>
  <si>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</si>
  <si>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</si>
  <si>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</si>
  <si>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</si>
  <si>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</si>
  <si>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</si>
  <si>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</si>
  <si>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</si>
  <si>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</si>
  <si>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</si>
  <si>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</si>
  <si>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</si>
  <si>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</si>
  <si>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</si>
  <si>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</si>
  <si>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</si>
  <si>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</si>
  <si>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</si>
  <si>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</si>
  <si>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</si>
  <si>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</si>
  <si>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</si>
  <si>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</si>
  <si>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</si>
  <si>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</si>
  <si>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</si>
  <si>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</si>
  <si>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</si>
  <si>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</si>
  <si>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</si>
  <si>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</si>
  <si>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</si>
  <si>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</si>
  <si>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</si>
  <si>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</si>
  <si>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</si>
  <si>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</si>
  <si>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</si>
  <si>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</si>
  <si>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</si>
  <si>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</si>
  <si>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</si>
  <si>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</si>
  <si>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</si>
  <si>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</si>
  <si>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</si>
  <si>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</si>
  <si>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</si>
  <si>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</si>
  <si>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</si>
  <si>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</si>
  <si>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</si>
  <si>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</si>
  <si>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</si>
  <si>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</si>
  <si>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</si>
  <si>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</si>
  <si>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</si>
  <si>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</si>
  <si>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</si>
  <si>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</si>
  <si>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</si>
  <si>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</si>
  <si>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</si>
  <si>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</si>
  <si>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</si>
  <si>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</si>
  <si>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</si>
  <si>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</si>
  <si>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</si>
  <si>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</si>
  <si>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</si>
  <si>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</si>
  <si>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</si>
  <si>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</si>
  <si>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</si>
  <si>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</si>
  <si>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</si>
  <si>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</si>
  <si>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</si>
  <si>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</si>
  <si>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</si>
  <si>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</si>
  <si>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</si>
  <si>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</si>
  <si>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</si>
  <si>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</si>
  <si>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</si>
  <si>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</si>
  <si>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</si>
  <si>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</si>
  <si>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</si>
  <si>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</si>
  <si>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</si>
  <si>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</si>
  <si>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</si>
  <si>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</si>
  <si>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</si>
  <si>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</si>
  <si>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</si>
  <si>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</si>
  <si>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</si>
  <si>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</si>
  <si>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</si>
  <si>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</si>
  <si>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</si>
  <si>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</si>
  <si>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</si>
  <si>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</si>
  <si>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</si>
  <si>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</si>
  <si>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</si>
  <si>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</si>
  <si>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</si>
  <si>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</si>
  <si>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</si>
  <si>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</si>
  <si>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</si>
  <si>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</si>
  <si>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</si>
  <si>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</si>
  <si>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</si>
  <si>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</si>
  <si>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</si>
  <si>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</si>
  <si>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</si>
  <si>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</si>
  <si>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</si>
  <si>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</si>
  <si>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</si>
  <si>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</si>
  <si>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</si>
  <si>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</si>
  <si>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</si>
  <si>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</si>
  <si>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</si>
  <si>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</si>
  <si>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</si>
  <si>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</si>
  <si>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</si>
  <si>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</si>
  <si>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</si>
  <si>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</si>
  <si>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</si>
  <si>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</si>
  <si>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</si>
  <si>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</si>
  <si>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</si>
  <si>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</si>
  <si>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</si>
  <si>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</si>
  <si>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</si>
  <si>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</si>
  <si>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</si>
  <si>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</si>
  <si>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</si>
  <si>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</si>
  <si>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</si>
  <si>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</si>
  <si>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</si>
  <si>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</si>
  <si>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</si>
  <si>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</si>
  <si>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</si>
  <si>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</si>
  <si>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</si>
  <si>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</si>
  <si>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</si>
  <si>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</si>
  <si>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</si>
  <si>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</si>
  <si>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</si>
  <si>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</si>
  <si>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</si>
  <si>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</si>
  <si>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</si>
  <si>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</si>
  <si>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</si>
  <si>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</si>
  <si>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</si>
  <si>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</si>
  <si>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</si>
  <si>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</si>
  <si>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</si>
  <si>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</si>
  <si>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</si>
  <si>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</si>
  <si>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</si>
  <si>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</si>
  <si>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</si>
  <si>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</si>
  <si>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</si>
  <si>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</si>
  <si>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</si>
  <si>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</si>
  <si>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</si>
  <si>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</si>
  <si>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</si>
  <si>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</si>
  <si>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</si>
  <si>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</si>
  <si>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</si>
  <si>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</si>
  <si>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</si>
  <si>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</si>
  <si>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</si>
  <si>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</si>
  <si>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</si>
  <si>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</si>
  <si>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</si>
  <si>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</si>
  <si>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</si>
  <si>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</si>
  <si>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</si>
  <si>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</si>
  <si>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</si>
  <si>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</si>
  <si>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</si>
  <si>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</si>
  <si>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</si>
  <si>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</si>
  <si>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</si>
  <si>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</si>
  <si>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</si>
  <si>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</si>
  <si>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</si>
  <si>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</si>
  <si>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</si>
  <si>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</si>
  <si>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</si>
  <si>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</si>
  <si>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</si>
  <si>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</si>
  <si>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</si>
  <si>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</si>
  <si>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</si>
  <si>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</si>
  <si>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</si>
  <si>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</si>
  <si>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</si>
  <si>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</si>
  <si>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</si>
  <si>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</si>
  <si>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</si>
  <si>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</si>
  <si>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</si>
  <si>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</si>
  <si>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</si>
  <si>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</si>
  <si>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</si>
  <si>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</si>
  <si>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</si>
  <si>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</si>
  <si>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</si>
  <si>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</si>
  <si>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</si>
  <si>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</si>
  <si>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</si>
  <si>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</si>
  <si>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</si>
  <si>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</si>
  <si>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</si>
  <si>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</si>
  <si>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</si>
  <si>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</si>
  <si>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</si>
  <si>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</si>
  <si>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</si>
  <si>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</si>
  <si>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</si>
  <si>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</si>
  <si>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</si>
  <si>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</si>
  <si>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</si>
  <si>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</si>
  <si>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</si>
  <si>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</si>
  <si>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</si>
  <si>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</si>
  <si>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</si>
  <si>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</si>
  <si>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</si>
  <si>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</si>
  <si>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</si>
  <si>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</si>
  <si>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</si>
  <si>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</si>
  <si>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</si>
  <si>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</si>
  <si>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</si>
  <si>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</si>
  <si>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</si>
  <si>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</si>
  <si>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</si>
  <si>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</si>
  <si>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</si>
  <si>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</si>
  <si>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</si>
  <si>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</si>
  <si>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</si>
  <si>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</si>
  <si>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</si>
  <si>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</si>
  <si>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</si>
  <si>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</si>
  <si>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</si>
  <si>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</si>
  <si>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</si>
  <si>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</si>
  <si>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</si>
  <si>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</si>
  <si>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</si>
  <si>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</si>
  <si>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</si>
  <si>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</si>
  <si>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</si>
  <si>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</si>
  <si>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</si>
  <si>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</si>
  <si>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</si>
  <si>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</si>
  <si>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</si>
  <si>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</si>
  <si>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</si>
  <si>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</si>
  <si>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</si>
  <si>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</si>
  <si>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</si>
  <si>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</si>
  <si>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</si>
  <si>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</si>
  <si>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</si>
  <si>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</si>
  <si>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</si>
  <si>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</si>
  <si>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</si>
  <si>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</si>
  <si>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</si>
  <si>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</si>
  <si>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</si>
  <si>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</si>
  <si>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</si>
  <si>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</si>
  <si>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</si>
  <si>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</si>
  <si>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</si>
  <si>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</si>
  <si>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</si>
  <si>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</si>
  <si>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</si>
  <si>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</si>
  <si>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</si>
  <si>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</si>
  <si>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</si>
  <si>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</si>
  <si>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</si>
  <si>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</si>
  <si>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</si>
  <si>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</si>
  <si>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</si>
  <si>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</si>
  <si>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</si>
  <si>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</si>
  <si>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</si>
  <si>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</si>
  <si>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</si>
  <si>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</si>
  <si>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</si>
  <si>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</si>
  <si>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</si>
  <si>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</si>
  <si>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</si>
  <si>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</si>
  <si>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</si>
  <si>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</si>
  <si>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</si>
  <si>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</si>
  <si>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</si>
  <si>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</si>
  <si>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</si>
  <si>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</si>
  <si>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</si>
  <si>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</si>
  <si>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</si>
  <si>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</si>
  <si>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</si>
  <si>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</si>
  <si>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</si>
  <si>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</si>
  <si>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</si>
  <si>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</si>
  <si>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</si>
  <si>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</si>
  <si>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</si>
  <si>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</si>
  <si>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</si>
  <si>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</si>
  <si>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</si>
  <si>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</si>
  <si>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</si>
  <si>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</si>
  <si>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</si>
  <si>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</si>
  <si>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</si>
  <si>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</si>
  <si>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</si>
  <si>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</si>
  <si>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</si>
  <si>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</si>
  <si>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</si>
  <si>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</si>
  <si>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</si>
  <si>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</si>
  <si>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</si>
  <si>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</si>
  <si>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</si>
  <si>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</si>
  <si>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</si>
  <si>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</si>
  <si>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</si>
  <si>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</si>
  <si>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</si>
  <si>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</si>
  <si>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</si>
  <si>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</si>
  <si>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</si>
  <si>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</si>
  <si>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</si>
  <si>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</si>
  <si>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</si>
  <si>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</si>
  <si>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</si>
  <si>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</si>
  <si>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</si>
  <si>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</si>
  <si>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</si>
  <si>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</si>
  <si>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</si>
  <si>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</si>
  <si>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</si>
  <si>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</si>
  <si>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</si>
  <si>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</si>
  <si>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</si>
  <si>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</si>
  <si>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</si>
  <si>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</si>
  <si>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</si>
  <si>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</si>
  <si>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</si>
  <si>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</si>
  <si>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</si>
  <si>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</si>
  <si>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</si>
  <si>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</si>
  <si>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</si>
  <si>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</si>
  <si>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</si>
  <si>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</si>
  <si>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</si>
  <si>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</si>
  <si>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</si>
  <si>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</si>
  <si>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</si>
  <si>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</si>
  <si>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</si>
  <si>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</si>
  <si>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</si>
  <si>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</si>
  <si>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</si>
  <si>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</si>
  <si>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</si>
  <si>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</si>
  <si>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</si>
  <si>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</si>
  <si>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</si>
  <si>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</si>
  <si>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</si>
  <si>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</si>
  <si>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</si>
  <si>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</si>
  <si>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</si>
  <si>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</si>
  <si>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</si>
  <si>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</si>
  <si>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</si>
  <si>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</si>
  <si>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</si>
  <si>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</si>
  <si>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</si>
  <si>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</si>
  <si>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</si>
  <si>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</si>
  <si>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</si>
  <si>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</si>
  <si>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</si>
  <si>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</si>
  <si>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</si>
  <si>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</si>
  <si>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</si>
  <si>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</si>
  <si>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</si>
  <si>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</si>
  <si>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</si>
  <si>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</si>
  <si>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</si>
  <si>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</si>
  <si>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</si>
  <si>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</si>
  <si>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</si>
  <si>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</si>
  <si>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</si>
  <si>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</si>
  <si>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</si>
  <si>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</si>
  <si>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</si>
  <si>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</si>
  <si>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</si>
  <si>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</si>
  <si>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</si>
  <si>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</si>
  <si>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</si>
  <si>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</si>
  <si>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</si>
  <si>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</si>
  <si>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</si>
  <si>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</si>
  <si>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</si>
  <si>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</si>
  <si>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</si>
  <si>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</si>
  <si>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</si>
  <si>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</si>
  <si>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</si>
  <si>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</si>
  <si>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</si>
  <si>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</si>
  <si>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</si>
  <si>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</si>
  <si>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</si>
  <si>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</si>
  <si>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</si>
  <si>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</si>
  <si>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</si>
  <si>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</si>
  <si>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</si>
  <si>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</si>
  <si>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</si>
  <si>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</si>
  <si>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</si>
  <si>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</si>
  <si>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</si>
  <si>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</si>
  <si>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</si>
  <si>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</si>
  <si>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</si>
  <si>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</si>
  <si>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</si>
  <si>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</si>
  <si>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</si>
  <si>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</si>
  <si>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</si>
  <si>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</si>
  <si>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</si>
  <si>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</si>
  <si>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</si>
  <si>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</si>
  <si>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</si>
  <si>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</si>
  <si>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</si>
  <si>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</si>
  <si>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</si>
  <si>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</si>
  <si>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</si>
  <si>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</si>
  <si>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</si>
  <si>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</si>
  <si>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</si>
  <si>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</si>
  <si>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</si>
  <si>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</si>
  <si>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</si>
  <si>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</si>
  <si>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</si>
  <si>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</si>
  <si>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</si>
  <si>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</si>
  <si>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</si>
  <si>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</si>
  <si>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</si>
  <si>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</si>
  <si>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</si>
  <si>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</si>
  <si>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</si>
  <si>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</si>
  <si>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</si>
  <si>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</si>
  <si>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</si>
  <si>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</si>
  <si>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</si>
  <si>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</si>
  <si>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</si>
  <si>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</si>
  <si>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</si>
  <si>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</si>
  <si>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</si>
  <si>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</si>
  <si>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</si>
  <si>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</si>
  <si>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</si>
  <si>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</si>
  <si>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</si>
  <si>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</si>
  <si>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</si>
  <si>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</si>
  <si>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</si>
  <si>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</si>
  <si>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</si>
  <si>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</si>
  <si>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</si>
  <si>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</si>
  <si>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</si>
  <si>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</si>
  <si>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</si>
  <si>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</si>
  <si>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</si>
  <si>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</si>
  <si>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</si>
  <si>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</si>
  <si>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</si>
  <si>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</si>
  <si>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</si>
  <si>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</si>
  <si>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</si>
  <si>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</si>
  <si>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</si>
  <si>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</si>
  <si>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</si>
  <si>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</si>
  <si>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</si>
  <si>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</si>
  <si>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</si>
  <si>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</si>
  <si>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</si>
  <si>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</si>
  <si>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</si>
  <si>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</si>
  <si>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</si>
  <si>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</si>
  <si>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</si>
  <si>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</si>
  <si>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</si>
  <si>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</si>
  <si>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</si>
  <si>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</si>
  <si>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</si>
  <si>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</si>
  <si>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</si>
  <si>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</si>
  <si>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</si>
  <si>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</si>
  <si>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</si>
  <si>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</si>
  <si>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</si>
  <si>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</si>
  <si>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</si>
  <si>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</si>
  <si>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</si>
  <si>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</si>
  <si>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</si>
  <si>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</si>
  <si>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</si>
  <si>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</si>
  <si>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</si>
  <si>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</si>
  <si>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</si>
  <si>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</si>
  <si>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</si>
  <si>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</si>
  <si>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</si>
  <si>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</si>
  <si>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</si>
  <si>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</si>
  <si>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</si>
  <si>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</si>
  <si>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</si>
  <si>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</si>
  <si>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</si>
  <si>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</si>
  <si>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</si>
  <si>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</si>
  <si>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</si>
  <si>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</si>
  <si>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</si>
  <si>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</si>
  <si>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</si>
  <si>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</si>
  <si>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</si>
  <si>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</si>
  <si>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</si>
  <si>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</si>
  <si>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</si>
  <si>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</si>
  <si>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</si>
  <si>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</si>
  <si>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</si>
  <si>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</si>
  <si>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</si>
  <si>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</si>
  <si>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</si>
  <si>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</si>
  <si>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</si>
  <si>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</si>
  <si>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</si>
  <si>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</si>
  <si>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</si>
  <si>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</si>
  <si>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</si>
  <si>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</si>
  <si>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</si>
  <si>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</si>
  <si>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</si>
  <si>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</si>
  <si>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</si>
  <si>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</si>
  <si>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</si>
  <si>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</si>
  <si>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</si>
  <si>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</si>
  <si>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</si>
  <si>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</si>
  <si>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</si>
  <si>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</si>
  <si>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</si>
  <si>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</si>
  <si>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</si>
  <si>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</si>
  <si>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</si>
  <si>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</si>
  <si>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</si>
  <si>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</si>
  <si>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</si>
  <si>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</si>
  <si>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</si>
  <si>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</si>
  <si>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</si>
  <si>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</si>
  <si>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</si>
  <si>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</si>
  <si>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</si>
  <si>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</si>
  <si>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</si>
  <si>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</si>
  <si>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</si>
  <si>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</si>
  <si>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</si>
  <si>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</si>
  <si>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</si>
  <si>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</si>
  <si>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</si>
  <si>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</si>
  <si>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</si>
  <si>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</si>
  <si>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</si>
  <si>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</si>
  <si>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</si>
  <si>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</si>
  <si>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</si>
  <si>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</si>
  <si>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</si>
  <si>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</si>
  <si>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</si>
  <si>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</si>
  <si>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</si>
  <si>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</si>
  <si>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</si>
  <si>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</si>
  <si>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</si>
  <si>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</si>
  <si>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</si>
  <si>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</si>
  <si>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</si>
  <si>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</si>
  <si>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</si>
  <si>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</si>
  <si>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</si>
  <si>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</si>
  <si>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</si>
  <si>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</si>
  <si>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</si>
  <si>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</si>
  <si>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</si>
  <si>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</si>
  <si>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</si>
  <si>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</si>
  <si>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</si>
  <si>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</si>
  <si>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</si>
  <si>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</si>
  <si>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</si>
  <si>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</si>
  <si>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</si>
  <si>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</si>
  <si>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</si>
  <si>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</si>
  <si>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</si>
  <si>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</si>
  <si>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</si>
  <si>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</si>
  <si>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</si>
  <si>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</si>
  <si>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</si>
  <si>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</si>
  <si>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</si>
  <si>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</si>
  <si>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</si>
  <si>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</si>
  <si>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</si>
  <si>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</si>
  <si>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</si>
  <si>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</si>
  <si>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</si>
  <si>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</si>
  <si>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</si>
  <si>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</si>
  <si>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</si>
  <si>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</si>
  <si>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</si>
  <si>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</si>
  <si>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</si>
  <si>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</si>
  <si>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</si>
  <si>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</si>
  <si>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</si>
  <si>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</si>
  <si>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</si>
  <si>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</si>
  <si>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</si>
  <si>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</si>
  <si>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</si>
  <si>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</si>
  <si>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</si>
  <si>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</si>
  <si>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</si>
  <si>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</si>
  <si>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</si>
  <si>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</si>
  <si>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</si>
  <si>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</si>
  <si>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</si>
  <si>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</si>
  <si>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</si>
  <si>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</si>
  <si>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</si>
  <si>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</si>
  <si>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</si>
  <si>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</si>
  <si>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</si>
  <si>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</si>
  <si>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</si>
  <si>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</si>
  <si>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</si>
  <si>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</si>
  <si>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</si>
  <si>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</si>
  <si>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</si>
  <si>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</si>
  <si>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</si>
  <si>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</si>
  <si>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</si>
  <si>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</si>
  <si>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</si>
  <si>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</si>
  <si>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</si>
  <si>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</si>
  <si>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</si>
  <si>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</si>
  <si>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</si>
  <si>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</si>
  <si>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</si>
  <si>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</si>
  <si>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</si>
  <si>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</si>
  <si>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</si>
  <si>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</si>
  <si>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</si>
  <si>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</si>
  <si>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</si>
  <si>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</si>
  <si>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</si>
  <si>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</si>
  <si>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</si>
  <si>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</si>
  <si>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</si>
  <si>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</si>
  <si>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</si>
  <si>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</si>
  <si>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</si>
  <si>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</si>
  <si>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</si>
  <si>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</si>
  <si>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</si>
  <si>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</si>
  <si>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</si>
  <si>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</si>
  <si>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</si>
  <si>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</si>
  <si>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</si>
  <si>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</si>
  <si>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</si>
  <si>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</si>
  <si>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</si>
  <si>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</si>
  <si>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</si>
  <si>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</si>
  <si>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</si>
  <si>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</si>
  <si>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</si>
  <si>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</si>
  <si>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</si>
  <si>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</si>
  <si>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</si>
  <si>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</si>
  <si>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</si>
  <si>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</si>
  <si>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</si>
  <si>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</si>
  <si>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</si>
  <si>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</si>
  <si>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</si>
  <si>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</si>
  <si>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</si>
  <si>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</si>
  <si>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</si>
  <si>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</si>
  <si>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</si>
  <si>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</si>
  <si>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</si>
  <si>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</si>
  <si>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</si>
  <si>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</si>
  <si>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</si>
  <si>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</si>
  <si>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</si>
  <si>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</si>
  <si>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</si>
  <si>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</si>
  <si>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</si>
  <si>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</si>
  <si>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</si>
  <si>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</si>
  <si>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</si>
  <si>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</si>
  <si>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</si>
  <si>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</si>
  <si>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</si>
  <si>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</si>
  <si>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</si>
  <si>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</si>
  <si>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</si>
  <si>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</si>
  <si>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</si>
  <si>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</si>
  <si>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</si>
  <si>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</si>
  <si>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</si>
  <si>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</si>
  <si>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</si>
  <si>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</si>
  <si>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</si>
  <si>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</si>
  <si>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</si>
  <si>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</si>
  <si>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</si>
  <si>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</si>
  <si>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</si>
  <si>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</si>
  <si>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</si>
  <si>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</si>
  <si>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</si>
  <si>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</si>
  <si>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</si>
  <si>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</si>
  <si>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</si>
  <si>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</si>
  <si>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</si>
  <si>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</si>
  <si>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</si>
  <si>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</si>
  <si>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</si>
  <si>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</si>
  <si>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</si>
  <si>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</si>
  <si>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</si>
  <si>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</si>
  <si>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</si>
  <si>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</si>
  <si>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</si>
  <si>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</si>
  <si>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</si>
  <si>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</si>
  <si>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</si>
  <si>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</si>
  <si>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</si>
  <si>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</si>
  <si>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</si>
  <si>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</si>
  <si>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</si>
  <si>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</si>
  <si>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</si>
  <si>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</si>
  <si>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</si>
  <si>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</si>
  <si>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</si>
  <si>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</si>
  <si>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</si>
  <si>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</si>
  <si>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</si>
  <si>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</si>
  <si>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</si>
  <si>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</si>
  <si>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</si>
  <si>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</si>
  <si>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</si>
  <si>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</si>
  <si>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</si>
  <si>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</si>
  <si>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</si>
  <si>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</si>
  <si>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</si>
  <si>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</si>
  <si>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</si>
  <si>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</si>
  <si>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</si>
  <si>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</si>
  <si>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</si>
  <si>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</si>
  <si>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</si>
  <si>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</si>
  <si>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</si>
  <si>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</si>
  <si>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</si>
  <si>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</si>
  <si>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</si>
  <si>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</si>
  <si>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</si>
  <si>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</si>
  <si>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</si>
  <si>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</si>
  <si>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</si>
  <si>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</si>
  <si>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</si>
  <si>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</si>
  <si>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</si>
  <si>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</si>
  <si>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</si>
  <si>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</si>
  <si>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</si>
  <si>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</si>
  <si>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</si>
  <si>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</si>
  <si>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</si>
  <si>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</si>
  <si>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</si>
  <si>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</si>
  <si>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</si>
  <si>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</si>
  <si>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</si>
  <si>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</si>
  <si>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</si>
  <si>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</si>
  <si>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</si>
  <si>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</si>
  <si>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</si>
  <si>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</si>
  <si>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</si>
  <si>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</si>
  <si>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</si>
  <si>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</si>
  <si>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</si>
  <si>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</si>
  <si>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</si>
  <si>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</si>
  <si>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</si>
  <si>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</si>
  <si>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</si>
  <si>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</si>
  <si>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</si>
  <si>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</si>
  <si>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</si>
  <si>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</si>
  <si>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</si>
  <si>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</si>
  <si>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</si>
  <si>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</si>
  <si>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</si>
  <si>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</si>
  <si>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</si>
  <si>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</si>
  <si>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</si>
  <si>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</si>
  <si>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</si>
  <si>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</si>
  <si>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</si>
  <si>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</si>
  <si>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</si>
  <si>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</si>
  <si>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</si>
  <si>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</si>
  <si>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</si>
  <si>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</si>
  <si>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</si>
  <si>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</si>
  <si>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</si>
  <si>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</si>
  <si>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</si>
  <si>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</si>
  <si>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</si>
  <si>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</si>
  <si>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</si>
  <si>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</si>
  <si>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</si>
  <si>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</si>
  <si>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</si>
  <si>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</si>
  <si>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</si>
  <si>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</si>
  <si>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</si>
  <si>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</si>
  <si>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</si>
  <si>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</si>
  <si>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</si>
  <si>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</si>
  <si>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</si>
  <si>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</si>
  <si>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</si>
  <si>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</si>
  <si>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</si>
  <si>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</si>
  <si>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</si>
  <si>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</si>
  <si>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</si>
  <si>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</si>
  <si>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</si>
  <si>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</si>
  <si>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</si>
  <si>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</si>
  <si>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</si>
  <si>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</si>
  <si>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</si>
  <si>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</si>
  <si>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</si>
  <si>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</si>
  <si>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</si>
  <si>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</si>
  <si>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</si>
  <si>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</si>
  <si>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</si>
  <si>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</si>
  <si>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</si>
  <si>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</si>
  <si>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</si>
  <si>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</si>
  <si>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</si>
  <si>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</si>
  <si>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</si>
  <si>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</si>
  <si>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</si>
  <si>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</si>
  <si>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</si>
  <si>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</si>
  <si>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</si>
  <si>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</si>
  <si>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</si>
  <si>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</si>
  <si>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</si>
  <si>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</si>
  <si>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</si>
  <si>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</si>
  <si>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</si>
  <si>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</si>
  <si>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</si>
  <si>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</si>
  <si>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</si>
  <si>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</si>
  <si>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</si>
  <si>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</si>
  <si>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</si>
  <si>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</si>
  <si>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</si>
  <si>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</si>
  <si>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</si>
  <si>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</si>
  <si>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</si>
  <si>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</si>
  <si>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</si>
  <si>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</si>
  <si>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</si>
  <si>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</si>
  <si>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</si>
  <si>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</si>
  <si>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</si>
  <si>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</si>
  <si>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</si>
  <si>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</si>
  <si>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</si>
  <si>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</si>
  <si>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</si>
  <si>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</si>
  <si>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</si>
  <si>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</si>
  <si>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</si>
  <si>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</si>
  <si>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</si>
  <si>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</si>
  <si>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</si>
  <si>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</si>
  <si>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</si>
  <si>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</si>
  <si>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</si>
  <si>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</si>
  <si>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</si>
  <si>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</si>
  <si>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</si>
  <si>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</si>
  <si>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</si>
  <si>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</si>
  <si>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</si>
  <si>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</si>
  <si>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</si>
  <si>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</si>
  <si>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</si>
  <si>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</si>
  <si>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</si>
  <si>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</si>
  <si>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</si>
  <si>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</si>
  <si>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</si>
  <si>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</si>
  <si>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</si>
  <si>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</si>
  <si>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</si>
  <si>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</si>
  <si>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</si>
  <si>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</si>
  <si>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</si>
  <si>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</si>
  <si>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</si>
  <si>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</si>
  <si>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</si>
  <si>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</si>
  <si>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</si>
  <si>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</si>
  <si>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</si>
  <si>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</si>
  <si>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</si>
  <si>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</si>
  <si>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</si>
  <si>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</si>
  <si>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</si>
  <si>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</si>
  <si>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</si>
  <si>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</si>
  <si>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</si>
  <si>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</si>
  <si>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</si>
  <si>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</si>
  <si>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</si>
  <si>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</si>
  <si>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</si>
  <si>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</si>
  <si>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</si>
  <si>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</si>
  <si>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</si>
  <si>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</si>
  <si>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</si>
  <si>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</si>
  <si>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</si>
  <si>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</si>
  <si>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</si>
  <si>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</si>
  <si>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</si>
  <si>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</si>
  <si>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</si>
  <si>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</si>
  <si>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</si>
  <si>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</si>
  <si>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</si>
  <si>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</si>
  <si>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</si>
  <si>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</si>
  <si>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</si>
  <si>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</si>
  <si>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</si>
  <si>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</si>
  <si>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</si>
  <si>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</si>
  <si>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</si>
  <si>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</si>
  <si>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</si>
  <si>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</si>
  <si>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</si>
  <si>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</si>
  <si>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</si>
  <si>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</si>
  <si>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</si>
  <si>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</si>
  <si>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</si>
  <si>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</si>
  <si>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</si>
  <si>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</si>
  <si>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</si>
  <si>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</si>
  <si>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</si>
  <si>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</si>
  <si>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</si>
  <si>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</si>
  <si>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</si>
  <si>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</si>
  <si>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</si>
  <si>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</si>
  <si>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</si>
  <si>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</si>
  <si>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</si>
  <si>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</si>
  <si>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</si>
  <si>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</si>
  <si>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</si>
  <si>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</si>
  <si>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</si>
  <si>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</si>
  <si>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</si>
  <si>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</si>
  <si>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</si>
  <si>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</si>
  <si>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</si>
  <si>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</si>
  <si>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</si>
  <si>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</si>
  <si>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</si>
  <si>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</si>
  <si>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</si>
  <si>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</si>
  <si>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</si>
  <si>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</si>
  <si>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</si>
  <si>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</si>
  <si>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</si>
  <si>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</si>
  <si>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</si>
  <si>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</si>
  <si>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</si>
  <si>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</si>
  <si>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</si>
  <si>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</si>
  <si>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</si>
  <si>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</si>
  <si>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</si>
  <si>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</si>
  <si>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</si>
  <si>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</si>
  <si>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</si>
  <si>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</si>
  <si>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</si>
  <si>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</si>
  <si>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</si>
  <si>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</si>
  <si>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</si>
  <si>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</si>
  <si>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</si>
  <si>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</si>
  <si>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</si>
  <si>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</si>
  <si>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</si>
  <si>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</si>
  <si>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</si>
  <si>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</si>
  <si>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</si>
  <si>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</si>
  <si>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</si>
  <si>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</si>
  <si>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</si>
  <si>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</si>
  <si>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</si>
  <si>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</si>
  <si>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</si>
  <si>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</si>
  <si>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</si>
  <si>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</si>
  <si>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</si>
  <si>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</si>
  <si>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</si>
  <si>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</si>
  <si>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</si>
  <si>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</si>
  <si>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</si>
  <si>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</si>
  <si>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</si>
  <si>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</si>
  <si>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</si>
  <si>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</si>
  <si>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</si>
  <si>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</si>
  <si>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</si>
  <si>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</si>
  <si>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</si>
  <si>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</si>
  <si>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</si>
  <si>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</si>
  <si>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</si>
  <si>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</si>
  <si>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</si>
  <si>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</si>
  <si>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</si>
  <si>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</si>
  <si>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</si>
  <si>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</si>
  <si>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</si>
  <si>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</si>
  <si>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</si>
  <si>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</si>
  <si>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</si>
  <si>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</si>
  <si>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</si>
  <si>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</si>
  <si>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</si>
  <si>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</si>
  <si>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</si>
  <si>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</si>
  <si>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</si>
  <si>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</si>
  <si>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</si>
  <si>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</si>
  <si>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</si>
  <si>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</si>
  <si>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</si>
  <si>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</si>
  <si>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</si>
  <si>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</si>
  <si>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</si>
  <si>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</si>
  <si>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</si>
  <si>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</si>
  <si>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</si>
  <si>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</si>
  <si>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</si>
  <si>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</si>
  <si>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</si>
  <si>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</si>
  <si>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</si>
  <si>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</si>
  <si>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</si>
  <si>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</si>
  <si>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</si>
  <si>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</si>
  <si>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</si>
  <si>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</si>
  <si>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</si>
  <si>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</si>
  <si>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</si>
  <si>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</si>
  <si>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</si>
  <si>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</si>
  <si>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</si>
  <si>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</si>
  <si>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</si>
  <si>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</si>
  <si>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</si>
  <si>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</si>
  <si>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</si>
  <si>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</si>
  <si>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</si>
  <si>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</si>
  <si>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</si>
  <si>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</si>
  <si>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</si>
  <si>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</si>
  <si>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</si>
  <si>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</si>
  <si>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</si>
  <si>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</si>
  <si>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</si>
  <si>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</si>
  <si>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</si>
  <si>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</si>
  <si>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</si>
  <si>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</si>
  <si>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</si>
  <si>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</si>
  <si>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</si>
  <si>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</si>
  <si>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</si>
  <si>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</si>
  <si>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</si>
  <si>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</si>
  <si>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</si>
  <si>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</si>
  <si>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</si>
  <si>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</si>
  <si>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</si>
  <si>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</si>
  <si>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</si>
  <si>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</si>
  <si>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</si>
  <si>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</si>
  <si>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</si>
  <si>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</si>
  <si>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</si>
  <si>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</si>
  <si>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</si>
  <si>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</si>
  <si>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</si>
  <si>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</si>
  <si>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</si>
  <si>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</si>
  <si>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</si>
  <si>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</si>
  <si>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</si>
  <si>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</si>
  <si>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</si>
  <si>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</si>
  <si>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</si>
  <si>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</si>
  <si>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</si>
  <si>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</si>
  <si>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</si>
  <si>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</si>
  <si>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</si>
  <si>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</si>
  <si>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</si>
  <si>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</si>
  <si>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</si>
  <si>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</si>
  <si>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</si>
  <si>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</si>
  <si>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</si>
  <si>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</si>
  <si>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</si>
  <si>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</si>
  <si>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</si>
  <si>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</si>
  <si>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</si>
  <si>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</si>
  <si>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</si>
  <si>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</si>
  <si>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</si>
  <si>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</si>
  <si>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</si>
  <si>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</si>
  <si>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</si>
  <si>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</si>
  <si>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</si>
  <si>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</si>
  <si>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</si>
  <si>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</si>
  <si>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</si>
  <si>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</si>
  <si>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</si>
  <si>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</si>
  <si>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</si>
  <si>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</si>
  <si>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</si>
  <si>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</si>
  <si>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</si>
  <si>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</si>
  <si>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</si>
  <si>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</si>
  <si>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</si>
  <si>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</si>
  <si>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</si>
  <si>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</si>
  <si>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</si>
  <si>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</si>
  <si>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</si>
  <si>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</si>
  <si>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</si>
  <si>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</si>
  <si>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</si>
  <si>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</si>
  <si>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</si>
  <si>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</si>
  <si>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</si>
  <si>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</si>
  <si>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</si>
  <si>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</si>
  <si>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</si>
  <si>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</si>
  <si>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</si>
  <si>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</si>
  <si>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</si>
  <si>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</si>
  <si>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</si>
  <si>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</si>
  <si>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</si>
  <si>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</si>
  <si>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</si>
  <si>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</si>
  <si>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</si>
  <si>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</si>
  <si>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</si>
  <si>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</si>
  <si>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</si>
  <si>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</si>
  <si>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</si>
  <si>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</si>
  <si>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</si>
  <si>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</si>
  <si>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</si>
  <si>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</si>
  <si>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</si>
  <si>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</si>
  <si>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</si>
  <si>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</si>
  <si>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</si>
  <si>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</si>
  <si>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</si>
  <si>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</si>
  <si>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</si>
  <si>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</si>
  <si>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</si>
  <si>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</si>
  <si>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</si>
  <si>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</si>
  <si>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</si>
  <si>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</si>
  <si>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</si>
  <si>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</si>
  <si>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</si>
  <si>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</si>
  <si>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</si>
  <si>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</si>
  <si>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</si>
  <si>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</si>
  <si>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</si>
  <si>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</si>
  <si>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</si>
  <si>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</si>
  <si>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</si>
  <si>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</si>
  <si>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</si>
  <si>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</si>
  <si>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</si>
  <si>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</si>
  <si>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</si>
  <si>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</si>
  <si>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</si>
  <si>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</si>
  <si>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</si>
  <si>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</si>
  <si>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</si>
  <si>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</si>
  <si>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</si>
  <si>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</si>
  <si>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</si>
  <si>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</si>
  <si>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</si>
  <si>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</si>
  <si>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</si>
  <si>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</si>
  <si>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</si>
  <si>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</si>
  <si>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</si>
  <si>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</si>
  <si>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</si>
  <si>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</si>
  <si>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</si>
  <si>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</si>
  <si>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</si>
  <si>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</si>
  <si>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</si>
  <si>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</si>
  <si>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</si>
  <si>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</si>
  <si>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</si>
  <si>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</si>
  <si>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</si>
  <si>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</si>
  <si>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</si>
  <si>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</si>
  <si>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</si>
  <si>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</si>
  <si>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</si>
  <si>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</si>
  <si>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</si>
  <si>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</si>
  <si>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</si>
  <si>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</si>
  <si>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</si>
  <si>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</si>
  <si>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</si>
  <si>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</si>
  <si>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</si>
  <si>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</si>
  <si>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</si>
  <si>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</si>
  <si>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</si>
  <si>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</si>
  <si>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</si>
  <si>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</si>
  <si>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</si>
  <si>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</si>
  <si>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</si>
  <si>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</si>
  <si>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</si>
  <si>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</si>
  <si>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</si>
  <si>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</si>
  <si>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</si>
  <si>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</si>
  <si>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</si>
  <si>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</si>
  <si>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</si>
  <si>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</si>
  <si>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</si>
  <si>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</si>
  <si>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</si>
  <si>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</si>
  <si>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</si>
  <si>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</si>
  <si>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</si>
  <si>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</si>
  <si>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</si>
  <si>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</si>
  <si>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</si>
  <si>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</si>
  <si>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</si>
  <si>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</si>
  <si>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</si>
  <si>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</si>
  <si>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</si>
  <si>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</si>
  <si>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</si>
  <si>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</si>
  <si>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</si>
  <si>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</si>
  <si>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</si>
  <si>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</si>
  <si>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</si>
  <si>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</si>
  <si>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</si>
  <si>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</si>
  <si>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</si>
  <si>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</si>
  <si>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</si>
  <si>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</si>
  <si>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</si>
  <si>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</si>
  <si>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</si>
  <si>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</si>
  <si>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</si>
  <si>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</si>
  <si>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</si>
  <si>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</si>
  <si>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</si>
  <si>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</si>
  <si>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</si>
  <si>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</si>
  <si>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</si>
  <si>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</si>
  <si>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</si>
  <si>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</si>
  <si>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</si>
  <si>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</si>
  <si>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</si>
  <si>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</si>
  <si>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</si>
  <si>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</si>
  <si>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</si>
  <si>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</si>
  <si>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</si>
  <si>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</si>
  <si>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</si>
  <si>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</si>
  <si>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</si>
  <si>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</si>
  <si>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</si>
  <si>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</si>
  <si>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</si>
  <si>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</si>
  <si>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</si>
  <si>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</si>
  <si>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</si>
  <si>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</si>
  <si>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</si>
  <si>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</si>
  <si>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</si>
  <si>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</si>
  <si>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</si>
  <si>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</si>
  <si>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</si>
  <si>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</si>
  <si>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</si>
  <si>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</si>
  <si>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</si>
  <si>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</si>
  <si>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</si>
  <si>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</si>
  <si>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</si>
  <si>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</si>
  <si>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</si>
  <si>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</si>
  <si>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</si>
  <si>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</si>
  <si>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</si>
  <si>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</si>
  <si>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</si>
  <si>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</si>
  <si>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</si>
  <si>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</si>
  <si>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</si>
  <si>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</si>
  <si>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</si>
  <si>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</si>
  <si>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</si>
  <si>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</si>
  <si>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</si>
  <si>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</si>
  <si>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</si>
  <si>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</si>
  <si>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</si>
  <si>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</si>
  <si>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</si>
  <si>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</si>
  <si>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</si>
  <si>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</si>
  <si>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</si>
  <si>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</si>
  <si>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</si>
  <si>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</si>
  <si>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</si>
  <si>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</si>
  <si>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</si>
  <si>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</si>
  <si>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</si>
  <si>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</si>
  <si>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</si>
  <si>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</si>
  <si>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</si>
  <si>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</si>
  <si>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</si>
  <si>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</si>
  <si>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</si>
  <si>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</si>
  <si>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</si>
  <si>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</si>
  <si>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</si>
  <si>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</si>
  <si>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</si>
  <si>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</si>
  <si>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</si>
  <si>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</si>
  <si>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</si>
  <si>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</si>
  <si>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</si>
  <si>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</si>
  <si>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</si>
  <si>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</si>
  <si>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</si>
  <si>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</si>
  <si>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</si>
  <si>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</si>
  <si>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</si>
  <si>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</si>
  <si>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</si>
  <si>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</si>
  <si>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</si>
  <si>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</si>
  <si>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</si>
  <si>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</si>
  <si>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</si>
  <si>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</si>
  <si>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</si>
  <si>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</si>
  <si>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</si>
  <si>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</si>
  <si>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</si>
  <si>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</si>
  <si>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</si>
  <si>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</si>
  <si>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</si>
  <si>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</si>
  <si>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</si>
  <si>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</si>
  <si>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</si>
  <si>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</si>
  <si>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</si>
  <si>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</si>
  <si>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</si>
  <si>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</si>
  <si>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</si>
  <si>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</si>
  <si>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</si>
  <si>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</si>
  <si>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</si>
  <si>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</si>
  <si>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</si>
  <si>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</si>
  <si>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</si>
  <si>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</si>
  <si>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</si>
  <si>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</si>
  <si>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</si>
  <si>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</si>
  <si>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</si>
  <si>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</si>
  <si>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</si>
  <si>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</si>
  <si>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</si>
  <si>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</si>
  <si>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</si>
  <si>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</si>
  <si>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</si>
  <si>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</si>
  <si>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</si>
  <si>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</si>
  <si>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</si>
  <si>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</si>
  <si>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</si>
  <si>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</si>
  <si>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</si>
  <si>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</si>
  <si>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</si>
  <si>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</si>
  <si>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</si>
  <si>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</si>
  <si>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</si>
  <si>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</si>
  <si>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</si>
  <si>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</si>
  <si>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</si>
  <si>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</si>
  <si>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</si>
  <si>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</si>
  <si>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</si>
  <si>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</si>
  <si>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</si>
  <si>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</si>
  <si>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</si>
  <si>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</si>
  <si>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</si>
  <si>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</si>
  <si>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</si>
  <si>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</si>
  <si>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</si>
  <si>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</si>
  <si>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</si>
  <si>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</si>
  <si>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</si>
  <si>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</si>
  <si>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</si>
  <si>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</si>
  <si>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</si>
  <si>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</si>
  <si>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</si>
  <si>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</si>
  <si>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</si>
  <si>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</si>
  <si>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</si>
  <si>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</si>
  <si>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</si>
  <si>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</si>
  <si>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</si>
  <si>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</si>
  <si>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</si>
  <si>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</si>
  <si>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</si>
  <si>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</si>
  <si>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</si>
  <si>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</si>
  <si>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</si>
  <si>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</si>
  <si>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</si>
  <si>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</si>
  <si>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</si>
  <si>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</si>
  <si>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</si>
  <si>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</si>
  <si>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</si>
  <si>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</si>
  <si>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</si>
  <si>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</si>
  <si>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</si>
  <si>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</si>
  <si>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</si>
  <si>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</si>
  <si>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</si>
  <si>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</si>
  <si>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</si>
  <si>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</si>
  <si>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</si>
  <si>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</si>
  <si>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</si>
  <si>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</si>
  <si>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</si>
  <si>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</si>
  <si>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</si>
  <si>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</si>
  <si>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</si>
  <si>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</si>
  <si>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</si>
  <si>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</si>
  <si>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</si>
  <si>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</si>
  <si>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</si>
  <si>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</si>
  <si>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</si>
  <si>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</si>
  <si>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</si>
  <si>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</si>
  <si>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</si>
  <si>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</si>
  <si>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</si>
  <si>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</si>
  <si>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</si>
  <si>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</si>
  <si>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</si>
  <si>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</si>
  <si>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</si>
  <si>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</si>
  <si>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</si>
  <si>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</si>
  <si>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</si>
  <si>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</si>
  <si>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</si>
  <si>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</si>
  <si>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</si>
  <si>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</si>
  <si>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</si>
  <si>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</si>
  <si>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</si>
  <si>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</si>
  <si>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</si>
  <si>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</si>
  <si>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</si>
  <si>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</si>
  <si>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</si>
  <si>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</si>
  <si>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</si>
  <si>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</si>
  <si>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</si>
  <si>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</si>
  <si>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</si>
  <si>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</si>
  <si>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</si>
  <si>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</si>
  <si>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</si>
  <si>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</si>
  <si>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</si>
  <si>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</si>
  <si>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</si>
  <si>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</si>
  <si>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</si>
  <si>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</si>
  <si>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</si>
  <si>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</si>
  <si>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</si>
  <si>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</si>
  <si>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</si>
  <si>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</si>
  <si>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</si>
  <si>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</si>
  <si>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</si>
  <si>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</si>
  <si>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</si>
  <si>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</si>
  <si>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</si>
  <si>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</si>
  <si>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</si>
  <si>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</si>
  <si>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</si>
  <si>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</si>
  <si>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</si>
  <si>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</si>
  <si>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</si>
  <si>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</si>
  <si>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</si>
  <si>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</si>
  <si>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</si>
  <si>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</si>
  <si>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</si>
  <si>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</si>
  <si>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</si>
  <si>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</si>
  <si>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</si>
  <si>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</si>
  <si>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</si>
  <si>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</si>
  <si>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</si>
  <si>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</si>
  <si>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</si>
  <si>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</si>
  <si>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</si>
  <si>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</si>
  <si>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</si>
  <si>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</si>
  <si>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</si>
  <si>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</si>
  <si>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</si>
  <si>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</si>
  <si>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</si>
  <si>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</si>
  <si>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</si>
  <si>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</si>
  <si>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</si>
  <si>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</si>
  <si>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</si>
  <si>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</si>
  <si>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</si>
  <si>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</si>
  <si>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</si>
  <si>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</si>
  <si>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</si>
  <si>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</si>
  <si>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</si>
  <si>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</si>
  <si>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</si>
  <si>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</si>
  <si>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</si>
  <si>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</si>
  <si>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</si>
  <si>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</si>
  <si>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</si>
  <si>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</si>
  <si>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</si>
  <si>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</si>
  <si>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</si>
  <si>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</si>
  <si>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</si>
  <si>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</si>
  <si>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</si>
  <si>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</si>
  <si>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</si>
  <si>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</si>
  <si>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</si>
  <si>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</si>
  <si>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</si>
  <si>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</si>
  <si>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</si>
  <si>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</si>
  <si>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</si>
  <si>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</si>
  <si>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</si>
  <si>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</si>
  <si>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</si>
  <si>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</si>
  <si>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</si>
  <si>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</si>
  <si>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</si>
  <si>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</si>
  <si>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</si>
  <si>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</si>
  <si>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</si>
  <si>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</si>
  <si>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</si>
  <si>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</si>
  <si>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</si>
  <si>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</si>
  <si>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</si>
  <si>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</si>
  <si>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</si>
  <si>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</si>
  <si>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</si>
  <si>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</si>
  <si>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</si>
  <si>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</si>
  <si>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</si>
  <si>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</si>
  <si>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</si>
  <si>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</si>
  <si>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</si>
  <si>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</si>
  <si>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</si>
  <si>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</si>
  <si>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</si>
  <si>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</si>
  <si>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</si>
  <si>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</si>
  <si>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</si>
  <si>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</si>
  <si>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</si>
  <si>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</si>
  <si>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</si>
  <si>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</si>
  <si>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</si>
  <si>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</si>
  <si>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</si>
  <si>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</si>
  <si>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</si>
  <si>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</si>
  <si>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</si>
  <si>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</si>
  <si>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</si>
  <si>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</si>
  <si>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</si>
  <si>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</si>
  <si>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</si>
  <si>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</si>
  <si>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</si>
  <si>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</si>
  <si>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</si>
  <si>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</si>
  <si>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</si>
  <si>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</si>
  <si>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</si>
  <si>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</si>
  <si>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</si>
  <si>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</si>
  <si>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</si>
  <si>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</si>
  <si>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</si>
  <si>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</si>
  <si>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</si>
  <si>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</si>
  <si>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</si>
  <si>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</si>
  <si>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</si>
  <si>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</si>
  <si>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</si>
  <si>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</si>
  <si>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</si>
  <si>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</si>
  <si>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</si>
  <si>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</si>
  <si>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</si>
  <si>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</si>
  <si>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</si>
  <si>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</si>
  <si>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</si>
  <si>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</si>
  <si>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</si>
  <si>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</si>
  <si>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</si>
  <si>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</si>
  <si>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</si>
  <si>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</si>
  <si>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</si>
  <si>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</si>
  <si>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</si>
  <si>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</si>
  <si>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</si>
  <si>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</si>
  <si>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</si>
  <si>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</si>
  <si>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</si>
  <si>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</si>
  <si>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</si>
  <si>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</si>
  <si>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</si>
  <si>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</si>
  <si>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</si>
  <si>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</si>
  <si>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</si>
  <si>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</si>
  <si>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</si>
  <si>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</si>
  <si>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</si>
  <si>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</si>
  <si>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</si>
  <si>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</si>
  <si>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</si>
  <si>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</si>
  <si>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</si>
  <si>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</si>
  <si>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</si>
  <si>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</si>
  <si>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</si>
  <si>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</si>
  <si>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</si>
  <si>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</si>
  <si>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</si>
  <si>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</si>
  <si>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</si>
  <si>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</si>
  <si>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</si>
  <si>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</si>
  <si>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</si>
  <si>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</si>
  <si>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</si>
  <si>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</si>
  <si>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</si>
  <si>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</si>
  <si>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</si>
  <si>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</si>
  <si>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</si>
  <si>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</si>
  <si>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</si>
  <si>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</si>
  <si>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</si>
  <si>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</si>
  <si>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</si>
  <si>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</si>
  <si>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</si>
  <si>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</si>
  <si>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</si>
  <si>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</si>
  <si>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</si>
  <si>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</si>
  <si>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</si>
  <si>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</si>
  <si>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</si>
  <si>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</si>
  <si>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</si>
  <si>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</si>
  <si>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</si>
  <si>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</si>
  <si>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</si>
  <si>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</si>
  <si>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</si>
  <si>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</si>
  <si>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</si>
  <si>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</si>
  <si>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</si>
  <si>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</si>
  <si>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</si>
  <si>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</si>
  <si>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</si>
  <si>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</si>
  <si>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</si>
  <si>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</si>
  <si>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</si>
  <si>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</si>
  <si>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</si>
  <si>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</si>
  <si>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</si>
  <si>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</si>
  <si>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</si>
  <si>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</si>
  <si>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</si>
  <si>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</si>
  <si>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</si>
  <si>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</si>
  <si>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</si>
  <si>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</si>
  <si>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</si>
  <si>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</si>
  <si>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</si>
  <si>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</si>
  <si>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</si>
  <si>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</si>
  <si>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</si>
  <si>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</si>
  <si>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</si>
  <si>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</si>
  <si>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</si>
  <si>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</si>
  <si>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</si>
  <si>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</si>
  <si>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</si>
  <si>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</si>
  <si>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</si>
  <si>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</si>
  <si>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</si>
  <si>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</si>
  <si>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</si>
  <si>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</si>
  <si>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</si>
  <si>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</si>
  <si>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</si>
  <si>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</si>
  <si>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</si>
  <si>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</si>
  <si>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</si>
  <si>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</si>
  <si>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</si>
  <si>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</si>
  <si>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</si>
  <si>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</si>
  <si>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</si>
  <si>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</si>
  <si>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</si>
  <si>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</si>
  <si>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</si>
  <si>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</si>
  <si>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</si>
  <si>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</si>
  <si>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</si>
  <si>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</si>
  <si>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</si>
  <si>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</si>
  <si>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</si>
  <si>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</si>
  <si>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</si>
  <si>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</si>
  <si>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</si>
  <si>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</si>
  <si>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</si>
  <si>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</si>
  <si>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</si>
  <si>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</si>
  <si>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</si>
  <si>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</si>
  <si>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</si>
  <si>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</si>
  <si>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</si>
  <si>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</si>
  <si>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</si>
  <si>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</si>
  <si>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</si>
  <si>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</si>
  <si>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</si>
  <si>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</si>
  <si>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</si>
  <si>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</si>
  <si>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</si>
  <si>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</si>
  <si>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</si>
  <si>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</si>
  <si>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</si>
  <si>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</si>
  <si>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</si>
  <si>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</si>
  <si>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</si>
  <si>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</si>
  <si>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</si>
  <si>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</si>
  <si>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</si>
  <si>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</si>
  <si>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</si>
  <si>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</si>
  <si>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</si>
  <si>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</si>
  <si>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</si>
  <si>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</si>
  <si>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</si>
  <si>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</si>
  <si>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</si>
  <si>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</si>
  <si>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</si>
  <si>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</si>
  <si>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</si>
  <si>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</si>
  <si>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</si>
  <si>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</si>
  <si>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</si>
  <si>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</si>
  <si>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</si>
  <si>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</si>
  <si>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</si>
  <si>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</si>
  <si>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</si>
  <si>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</si>
  <si>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</si>
  <si>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</si>
  <si>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</si>
  <si>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</si>
  <si>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</si>
  <si>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</si>
  <si>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</si>
  <si>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</si>
  <si>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</si>
  <si>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</si>
  <si>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</si>
  <si>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</si>
  <si>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</si>
  <si>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</si>
  <si>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</si>
  <si>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</si>
  <si>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</si>
  <si>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</si>
  <si>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</si>
  <si>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</si>
  <si>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</si>
  <si>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</si>
  <si>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</si>
  <si>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</si>
  <si>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</si>
  <si>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</si>
  <si>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</si>
  <si>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</si>
  <si>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</si>
  <si>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</si>
  <si>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</si>
  <si>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</si>
  <si>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</si>
  <si>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</si>
  <si>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</si>
  <si>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</si>
  <si>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</si>
  <si>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</si>
  <si>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</si>
  <si>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</si>
  <si>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</si>
  <si>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</si>
  <si>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</si>
  <si>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</si>
  <si>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</si>
  <si>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</si>
  <si>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</si>
  <si>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</si>
  <si>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</si>
  <si>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</si>
  <si>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</si>
  <si>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</si>
  <si>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</si>
  <si>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</si>
  <si>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</si>
  <si>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</si>
  <si>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</si>
  <si>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</si>
  <si>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</si>
  <si>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</si>
  <si>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</si>
  <si>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</si>
  <si>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</si>
  <si>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</si>
  <si>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</si>
  <si>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</si>
  <si>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</si>
  <si>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</si>
  <si>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</si>
  <si>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</si>
  <si>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</si>
  <si>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</si>
  <si>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</si>
  <si>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</si>
  <si>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</si>
  <si>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</si>
  <si>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</si>
  <si>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</si>
  <si>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</si>
  <si>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</si>
  <si>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</si>
  <si>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</si>
  <si>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</si>
  <si>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</si>
  <si>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</si>
  <si>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</si>
  <si>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</si>
  <si>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</si>
  <si>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</si>
  <si>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</si>
  <si>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</si>
  <si>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</si>
  <si>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</si>
  <si>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</si>
  <si>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</si>
  <si>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</si>
  <si>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</si>
  <si>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</si>
  <si>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</si>
  <si>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</si>
  <si>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</si>
  <si>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</si>
  <si>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</si>
  <si>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</si>
  <si>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</si>
  <si>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</si>
  <si>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</si>
  <si>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</si>
  <si>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</si>
  <si>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</si>
  <si>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</si>
  <si>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</si>
  <si>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</si>
  <si>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</si>
  <si>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</si>
  <si>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</si>
  <si>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</si>
  <si>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</si>
  <si>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</si>
  <si>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</si>
  <si>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</si>
  <si>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</si>
  <si>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</si>
  <si>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</si>
  <si>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</si>
  <si>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</si>
  <si>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</si>
  <si>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</si>
  <si>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</si>
  <si>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</si>
  <si>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</si>
  <si>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</si>
  <si>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</si>
  <si>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</si>
  <si>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</si>
  <si>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</si>
  <si>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</si>
  <si>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</si>
  <si>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</si>
  <si>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</si>
  <si>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</si>
  <si>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</si>
  <si>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</si>
  <si>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</si>
  <si>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</si>
  <si>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</si>
  <si>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</si>
  <si>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</si>
  <si>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</si>
  <si>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</si>
  <si>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</si>
  <si>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</si>
  <si>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</si>
  <si>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</si>
  <si>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</si>
  <si>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</si>
  <si>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</si>
  <si>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</si>
  <si>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</si>
  <si>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</si>
  <si>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</si>
  <si>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</si>
  <si>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</si>
  <si>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</si>
  <si>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</si>
  <si>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</si>
  <si>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</si>
  <si>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</si>
  <si>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</si>
  <si>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</si>
  <si>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</si>
  <si>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</si>
  <si>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</si>
  <si>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</si>
  <si>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</si>
  <si>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</si>
  <si>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</si>
  <si>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</si>
  <si>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</si>
  <si>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</si>
  <si>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</si>
  <si>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</si>
  <si>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</si>
  <si>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</si>
  <si>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</si>
  <si>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</si>
  <si>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</si>
  <si>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</si>
  <si>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</si>
  <si>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</si>
  <si>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</si>
  <si>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</si>
  <si>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</si>
  <si>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</si>
  <si>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</si>
  <si>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</si>
  <si>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</si>
  <si>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</si>
  <si>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</si>
  <si>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</si>
  <si>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</si>
  <si>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</si>
  <si>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</si>
  <si>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</si>
  <si>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</si>
  <si>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</si>
  <si>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</si>
  <si>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</si>
  <si>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</si>
  <si>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</si>
  <si>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</si>
  <si>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</si>
  <si>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</si>
  <si>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</si>
  <si>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</si>
  <si>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</si>
  <si>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</si>
  <si>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</si>
  <si>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</si>
  <si>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</si>
  <si>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</si>
  <si>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</si>
  <si>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</si>
  <si>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</si>
  <si>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</si>
  <si>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</si>
  <si>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</si>
  <si>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</si>
  <si>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</si>
  <si>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</si>
  <si>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</si>
  <si>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</si>
  <si>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</si>
  <si>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</si>
  <si>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</si>
  <si>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</si>
  <si>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</si>
  <si>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</si>
  <si>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</si>
  <si>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</si>
  <si>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</si>
  <si>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</si>
  <si>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</si>
  <si>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</si>
  <si>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</si>
  <si>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</si>
  <si>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</si>
  <si>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</si>
  <si>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</si>
  <si>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</si>
  <si>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</si>
  <si>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</si>
  <si>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</si>
  <si>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</si>
  <si>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</si>
  <si>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</si>
  <si>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</si>
  <si>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</si>
  <si>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</si>
  <si>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</si>
  <si>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</si>
  <si>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</si>
  <si>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</si>
  <si>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</si>
  <si>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</si>
  <si>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</si>
  <si>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</si>
  <si>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</si>
  <si>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</si>
  <si>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</si>
  <si>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</si>
  <si>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</si>
  <si>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</si>
  <si>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</si>
  <si>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</si>
  <si>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</si>
  <si>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</si>
  <si>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</si>
  <si>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</si>
  <si>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</si>
  <si>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</si>
  <si>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</si>
  <si>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</si>
  <si>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</si>
  <si>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</si>
  <si>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</si>
  <si>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</si>
  <si>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</si>
  <si>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</si>
  <si>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</si>
  <si>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</si>
  <si>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</si>
  <si>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</si>
  <si>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</si>
  <si>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</si>
  <si>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</si>
  <si>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</si>
  <si>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</si>
  <si>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</si>
  <si>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</si>
  <si>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</si>
  <si>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</si>
  <si>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</si>
  <si>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</si>
  <si>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</si>
  <si>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</si>
  <si>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</si>
  <si>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</si>
  <si>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</si>
  <si>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</si>
  <si>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</si>
  <si>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</si>
  <si>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</si>
  <si>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</si>
  <si>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</si>
  <si>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</si>
  <si>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</si>
  <si>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</si>
  <si>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</si>
  <si>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</si>
  <si>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</si>
  <si>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</si>
  <si>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</si>
  <si>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</si>
  <si>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</si>
  <si>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</si>
  <si>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</si>
  <si>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</si>
  <si>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</si>
  <si>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</si>
  <si>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</si>
  <si>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</si>
  <si>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</si>
  <si>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</si>
  <si>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</si>
  <si>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</si>
  <si>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</si>
  <si>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</si>
  <si>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</si>
  <si>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</si>
  <si>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</si>
  <si>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</si>
  <si>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</si>
  <si>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</si>
  <si>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</si>
  <si>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</si>
  <si>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</si>
  <si>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</si>
  <si>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</si>
  <si>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</si>
  <si>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</si>
  <si>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</si>
  <si>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</si>
  <si>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</si>
  <si>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</si>
  <si>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</si>
  <si>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</si>
  <si>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</si>
  <si>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</si>
  <si>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</si>
  <si>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</si>
  <si>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</si>
  <si>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</si>
  <si>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</si>
  <si>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</si>
  <si>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</si>
  <si>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</si>
  <si>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</si>
  <si>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</si>
  <si>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</si>
  <si>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</si>
  <si>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</si>
  <si>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</si>
  <si>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</si>
  <si>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</si>
  <si>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</si>
  <si>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</si>
  <si>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</si>
  <si>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</si>
  <si>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</si>
  <si>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</si>
  <si>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</si>
  <si>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</si>
  <si>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</si>
  <si>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</si>
  <si>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</si>
  <si>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</si>
  <si>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</si>
  <si>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</si>
  <si>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</si>
  <si>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</si>
  <si>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</si>
  <si>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</si>
  <si>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</si>
  <si>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</si>
  <si>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</si>
  <si>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</si>
  <si>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</si>
  <si>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</si>
  <si>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</si>
  <si>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</si>
  <si>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</si>
  <si>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</si>
  <si>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</si>
  <si>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</si>
  <si>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</si>
  <si>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</si>
  <si>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</si>
  <si>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</si>
  <si>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</si>
  <si>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</si>
  <si>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</si>
  <si>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</si>
  <si>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</si>
  <si>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</si>
  <si>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</si>
  <si>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</si>
  <si>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</si>
  <si>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</si>
  <si>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</si>
  <si>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</si>
  <si>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</si>
  <si>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</si>
  <si>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</si>
  <si>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</si>
  <si>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</si>
  <si>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</si>
  <si>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</si>
  <si>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</si>
  <si>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</si>
  <si>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</si>
  <si>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</si>
  <si>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</si>
  <si>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</si>
  <si>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</si>
  <si>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</si>
  <si>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</si>
  <si>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</si>
  <si>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</si>
  <si>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</si>
  <si>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</si>
  <si>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</si>
  <si>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</si>
  <si>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</si>
  <si>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</si>
  <si>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</si>
  <si>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</si>
  <si>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</si>
  <si>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</si>
  <si>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</si>
  <si>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</si>
  <si>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</si>
  <si>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</si>
  <si>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</si>
  <si>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</si>
  <si>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</si>
  <si>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</si>
  <si>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</si>
  <si>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</si>
  <si>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</si>
  <si>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</si>
  <si>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</si>
  <si>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</si>
  <si>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</si>
  <si>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</si>
  <si>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</si>
  <si>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</si>
  <si>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</si>
  <si>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</si>
  <si>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</si>
  <si>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</si>
  <si>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</si>
  <si>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</si>
  <si>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</si>
  <si>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</si>
  <si>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</si>
  <si>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</si>
  <si>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</si>
  <si>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</si>
  <si>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</si>
  <si>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</si>
  <si>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</si>
  <si>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</si>
  <si>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</si>
  <si>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</si>
  <si>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</si>
  <si>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</si>
  <si>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</si>
  <si>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</si>
  <si>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</si>
  <si>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</si>
  <si>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</si>
  <si>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</si>
  <si>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</si>
  <si>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</si>
  <si>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</si>
  <si>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</si>
  <si>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</si>
  <si>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</si>
  <si>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</si>
  <si>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</si>
  <si>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</si>
  <si>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</si>
  <si>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</si>
  <si>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</si>
  <si>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</si>
  <si>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</si>
  <si>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</si>
  <si>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</si>
  <si>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</si>
  <si>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</si>
  <si>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</si>
  <si>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</si>
  <si>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</si>
  <si>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</si>
  <si>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</si>
  <si>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</si>
  <si>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</si>
  <si>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</si>
  <si>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</si>
  <si>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</si>
  <si>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</si>
  <si>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</si>
  <si>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</si>
  <si>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</si>
  <si>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</si>
  <si>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</si>
  <si>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</si>
  <si>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</si>
  <si>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</si>
  <si>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</si>
  <si>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</si>
  <si>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</si>
  <si>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</si>
  <si>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</si>
  <si>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</si>
  <si>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</si>
  <si>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</si>
  <si>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</si>
  <si>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</si>
  <si>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</si>
  <si>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</si>
  <si>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</si>
  <si>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</si>
  <si>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</si>
  <si>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</si>
  <si>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</si>
  <si>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</si>
  <si>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</si>
  <si>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</si>
  <si>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</si>
  <si>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</si>
  <si>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</si>
  <si>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</si>
  <si>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</si>
  <si>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</si>
  <si>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</si>
  <si>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</si>
  <si>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</si>
  <si>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</si>
  <si>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</si>
  <si>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</si>
  <si>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</si>
  <si>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</si>
  <si>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</si>
  <si>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</si>
  <si>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</si>
  <si>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</si>
  <si>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</si>
  <si>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</si>
  <si>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</si>
  <si>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</si>
  <si>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</si>
  <si>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</si>
  <si>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</si>
  <si>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</si>
  <si>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</si>
  <si>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</si>
  <si>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</si>
  <si>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</si>
  <si>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</si>
  <si>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</si>
  <si>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</si>
  <si>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</si>
  <si>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</si>
  <si>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</si>
  <si>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</si>
  <si>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</si>
  <si>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</si>
  <si>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</si>
  <si>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</si>
  <si>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</si>
  <si>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</si>
  <si>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</si>
  <si>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</si>
  <si>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</si>
  <si>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</si>
  <si>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</si>
  <si>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</si>
  <si>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</si>
  <si>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</si>
  <si>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</si>
  <si>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</si>
  <si>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</si>
  <si>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</si>
  <si>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</si>
  <si>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</si>
  <si>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</si>
  <si>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</si>
  <si>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</si>
  <si>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</si>
  <si>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</si>
  <si>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</si>
  <si>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</si>
  <si>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</si>
  <si>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</si>
  <si>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</si>
  <si>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</si>
  <si>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</si>
  <si>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</si>
  <si>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</si>
  <si>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</si>
  <si>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</si>
  <si>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</si>
  <si>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</si>
  <si>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</si>
  <si>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</si>
  <si>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</si>
  <si>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</si>
  <si>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</si>
  <si>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</si>
  <si>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</si>
  <si>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</si>
  <si>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</si>
  <si>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</si>
  <si>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</si>
  <si>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</si>
  <si>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</si>
  <si>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</si>
  <si>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</si>
  <si>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</si>
  <si>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</si>
  <si>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</si>
  <si>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</si>
  <si>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</si>
  <si>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</si>
  <si>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</si>
  <si>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</si>
  <si>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</si>
  <si>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</si>
  <si>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</si>
  <si>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</si>
  <si>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</si>
  <si>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</si>
  <si>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</si>
  <si>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</si>
  <si>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</si>
  <si>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</si>
  <si>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</si>
  <si>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</si>
  <si>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</si>
  <si>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</si>
  <si>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</si>
  <si>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</si>
  <si>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</si>
  <si>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</si>
  <si>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</si>
  <si>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</si>
  <si>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</si>
  <si>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</si>
  <si>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</si>
  <si>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</si>
  <si>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</si>
  <si>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</si>
  <si>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</si>
  <si>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</si>
  <si>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</si>
  <si>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</si>
  <si>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</si>
  <si>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</si>
  <si>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</si>
  <si>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</si>
  <si>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</si>
  <si>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</si>
  <si>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</si>
  <si>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</si>
  <si>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</si>
  <si>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</si>
  <si>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</si>
  <si>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</si>
  <si>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</si>
  <si>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</si>
  <si>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</si>
  <si>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</si>
  <si>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</si>
  <si>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</si>
  <si>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</si>
  <si>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</si>
  <si>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</si>
  <si>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</si>
  <si>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</si>
  <si>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</si>
  <si>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</si>
  <si>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</si>
  <si>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</si>
  <si>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</si>
  <si>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</si>
  <si>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</si>
  <si>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</si>
  <si>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</si>
  <si>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</si>
  <si>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</si>
  <si>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</si>
  <si>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</si>
  <si>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</si>
  <si>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</si>
  <si>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</si>
  <si>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</si>
  <si>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</si>
  <si>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</si>
  <si>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</si>
  <si>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</si>
  <si>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</si>
  <si>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</si>
  <si>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</si>
  <si>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</si>
  <si>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</si>
  <si>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</si>
  <si>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</si>
  <si>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</si>
  <si>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</si>
  <si>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</si>
  <si>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</si>
  <si>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</si>
  <si>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</si>
  <si>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</si>
  <si>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</si>
  <si>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</si>
  <si>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</si>
  <si>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</si>
  <si>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</si>
  <si>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</si>
  <si>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</si>
  <si>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</si>
  <si>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</si>
  <si>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</si>
  <si>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</si>
  <si>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</si>
  <si>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</si>
  <si>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</si>
  <si>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</si>
  <si>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</si>
  <si>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</si>
  <si>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</si>
  <si>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</si>
  <si>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</si>
  <si>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</si>
  <si>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</si>
  <si>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</si>
  <si>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</si>
  <si>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</si>
  <si>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</si>
  <si>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</si>
  <si>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</si>
  <si>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</si>
  <si>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</si>
  <si>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</si>
  <si>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</si>
  <si>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</si>
  <si>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</si>
  <si>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</si>
  <si>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</si>
  <si>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</si>
  <si>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</si>
  <si>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</si>
  <si>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</si>
  <si>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</si>
  <si>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</si>
  <si>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</si>
  <si>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</si>
  <si>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</si>
  <si>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</si>
  <si>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</si>
  <si>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</si>
  <si>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</si>
  <si>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</si>
  <si>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</si>
  <si>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</si>
  <si>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</si>
  <si>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</si>
  <si>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</si>
  <si>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</si>
  <si>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</si>
  <si>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</si>
  <si>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</si>
  <si>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</si>
  <si>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</si>
  <si>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</si>
  <si>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</si>
  <si>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</si>
  <si>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</si>
  <si>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</si>
  <si>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</si>
  <si>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</si>
  <si>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</si>
  <si>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</si>
  <si>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</si>
  <si>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</si>
  <si>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</si>
  <si>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</si>
  <si>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</si>
  <si>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</si>
  <si>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</si>
  <si>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</si>
  <si>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</si>
  <si>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</si>
  <si>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</si>
  <si>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</si>
  <si>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</si>
  <si>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</si>
  <si>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</si>
  <si>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</si>
  <si>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</si>
  <si>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</si>
  <si>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</si>
  <si>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</si>
  <si>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</si>
  <si>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</si>
  <si>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</si>
  <si>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</si>
  <si>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</si>
  <si>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</si>
  <si>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</si>
  <si>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</si>
  <si>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</si>
  <si>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</si>
  <si>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</si>
  <si>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</si>
  <si>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</si>
  <si>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</si>
  <si>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</si>
  <si>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</si>
  <si>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</si>
  <si>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</si>
  <si>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</si>
  <si>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</si>
  <si>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</si>
  <si>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</si>
  <si>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</si>
  <si>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</si>
  <si>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</si>
  <si>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</si>
  <si>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</si>
  <si>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</si>
  <si>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</si>
  <si>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</si>
  <si>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</si>
  <si>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</si>
  <si>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</si>
  <si>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</si>
  <si>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</si>
  <si>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</si>
  <si>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</si>
  <si>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</si>
  <si>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</si>
  <si>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</si>
  <si>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</si>
  <si>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</si>
  <si>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</si>
  <si>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</si>
  <si>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</si>
  <si>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</si>
  <si>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</si>
  <si>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</si>
  <si>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</si>
  <si>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</si>
  <si>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</si>
  <si>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</si>
  <si>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</si>
  <si>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</si>
  <si>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</si>
  <si>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</si>
  <si>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</si>
  <si>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</si>
  <si>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</si>
  <si>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</si>
  <si>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</si>
  <si>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</si>
  <si>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</si>
  <si>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</si>
  <si>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</si>
  <si>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</si>
  <si>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</si>
  <si>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</si>
  <si>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</si>
  <si>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</si>
  <si>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</si>
  <si>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</si>
  <si>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</si>
  <si>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</si>
  <si>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</si>
  <si>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</si>
  <si>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</si>
  <si>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</si>
  <si>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</si>
  <si>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</si>
  <si>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</si>
  <si>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</si>
  <si>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</si>
  <si>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</si>
  <si>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</si>
  <si>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</si>
  <si>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</si>
  <si>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</si>
  <si>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</si>
  <si>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</si>
  <si>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</si>
  <si>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</si>
  <si>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</si>
  <si>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</si>
  <si>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</si>
  <si>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</si>
  <si>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</si>
  <si>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</si>
  <si>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</si>
  <si>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</si>
  <si>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</si>
  <si>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</si>
  <si>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</si>
  <si>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</si>
  <si>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</si>
  <si>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</si>
  <si>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</si>
  <si>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</si>
  <si>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</si>
  <si>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</si>
  <si>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</si>
  <si>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</si>
  <si>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</si>
  <si>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</si>
  <si>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</si>
  <si>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</si>
  <si>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</si>
  <si>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</si>
  <si>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</si>
  <si>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</si>
  <si>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</si>
  <si>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</si>
  <si>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</si>
  <si>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</si>
  <si>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</si>
  <si>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</si>
  <si>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</si>
  <si>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</si>
  <si>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</si>
  <si>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</si>
  <si>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</si>
  <si>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</si>
  <si>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</si>
  <si>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</si>
  <si>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</si>
  <si>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</si>
  <si>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</si>
  <si>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</si>
  <si>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</si>
  <si>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</si>
  <si>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</si>
  <si>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</si>
  <si>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</si>
  <si>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</si>
  <si>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</si>
  <si>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</si>
  <si>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</si>
  <si>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</si>
  <si>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</si>
  <si>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</si>
  <si>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</si>
  <si>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</si>
  <si>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</si>
  <si>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</si>
  <si>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</si>
  <si>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</si>
  <si>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</si>
  <si>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</si>
  <si>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</si>
  <si>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</si>
  <si>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</si>
  <si>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</si>
  <si>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</si>
  <si>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</si>
  <si>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</si>
  <si>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</si>
  <si>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</si>
  <si>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</si>
  <si>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</si>
  <si>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</si>
  <si>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</si>
  <si>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</si>
  <si>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</si>
  <si>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</si>
  <si>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</si>
  <si>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</si>
  <si>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</si>
  <si>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</si>
  <si>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</si>
  <si>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</si>
  <si>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</si>
  <si>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</si>
  <si>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</si>
  <si>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</si>
  <si>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</si>
  <si>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</si>
  <si>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</si>
  <si>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</si>
  <si>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</si>
  <si>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</si>
  <si>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</si>
  <si>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</si>
  <si>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</si>
  <si>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</si>
  <si>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</si>
  <si>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</si>
  <si>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</si>
  <si>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</si>
  <si>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</si>
  <si>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</si>
  <si>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</si>
  <si>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</si>
  <si>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</si>
  <si>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</si>
  <si>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</si>
  <si>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</si>
  <si>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</si>
  <si>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</si>
  <si>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</si>
  <si>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</si>
  <si>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</si>
  <si>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</si>
  <si>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</si>
  <si>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</si>
  <si>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</si>
  <si>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</si>
  <si>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</si>
  <si>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</si>
  <si>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</si>
  <si>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</si>
  <si>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</si>
  <si>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</si>
  <si>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</si>
  <si>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</si>
  <si>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</si>
  <si>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</si>
  <si>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</si>
  <si>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</si>
  <si>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</si>
  <si>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</si>
  <si>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</si>
  <si>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</si>
  <si>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</si>
  <si>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</si>
  <si>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</si>
  <si>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</si>
  <si>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</si>
  <si>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</si>
  <si>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</si>
  <si>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</si>
  <si>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</si>
  <si>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</si>
  <si>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</si>
  <si>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</si>
  <si>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</si>
  <si>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</si>
  <si>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</si>
  <si>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</si>
  <si>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</si>
  <si>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</si>
  <si>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</si>
  <si>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</si>
  <si>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</si>
  <si>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</si>
  <si>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</si>
  <si>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</si>
  <si>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</si>
  <si>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</si>
  <si>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</si>
  <si>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</si>
  <si>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</si>
  <si>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</si>
  <si>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</si>
  <si>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</si>
  <si>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</si>
  <si>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</si>
  <si>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</si>
  <si>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</si>
  <si>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</si>
  <si>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</si>
  <si>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</si>
  <si>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</si>
  <si>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</si>
  <si>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</si>
  <si>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</si>
  <si>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</si>
  <si>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</si>
  <si>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</si>
  <si>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</si>
  <si>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</si>
  <si>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</si>
  <si>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</si>
  <si>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</si>
  <si>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</si>
  <si>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</si>
  <si>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</si>
  <si>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</si>
  <si>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</si>
  <si>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</si>
  <si>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</si>
  <si>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</si>
  <si>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</si>
  <si>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</si>
  <si>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</si>
  <si>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</si>
  <si>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</si>
  <si>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</si>
  <si>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</si>
  <si>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</si>
  <si>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</si>
  <si>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</si>
  <si>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</si>
  <si>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</si>
  <si>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</si>
  <si>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</si>
  <si>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</si>
  <si>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</si>
  <si>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</si>
  <si>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</si>
  <si>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</si>
  <si>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</si>
  <si>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</si>
  <si>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</si>
  <si>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</si>
  <si>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</si>
  <si>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</si>
  <si>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</si>
  <si>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</si>
  <si>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</si>
  <si>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</si>
  <si>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</si>
  <si>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</si>
  <si>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</si>
  <si>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</si>
  <si>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</si>
  <si>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</si>
  <si>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</si>
  <si>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</si>
  <si>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</si>
  <si>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</si>
  <si>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</si>
  <si>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</si>
  <si>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</si>
  <si>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</si>
  <si>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</si>
  <si>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</si>
  <si>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</si>
  <si>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</si>
  <si>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</si>
  <si>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</si>
  <si>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</si>
  <si>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</si>
  <si>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</si>
  <si>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</si>
  <si>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</si>
  <si>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</si>
  <si>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</si>
  <si>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</si>
  <si>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</si>
  <si>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</si>
  <si>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</si>
  <si>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</si>
  <si>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</si>
  <si>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</si>
  <si>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</si>
  <si>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</si>
  <si>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</si>
  <si>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</si>
  <si>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</si>
  <si>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</si>
  <si>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</si>
  <si>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</si>
  <si>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</si>
  <si>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</si>
  <si>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</si>
  <si>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</si>
  <si>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</si>
  <si>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</si>
  <si>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</si>
  <si>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</si>
  <si>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</si>
  <si>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</si>
  <si>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</si>
  <si>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</si>
  <si>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</si>
  <si>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</si>
  <si>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</si>
  <si>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</si>
  <si>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</si>
  <si>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</si>
  <si>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</si>
  <si>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</si>
  <si>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</si>
  <si>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</si>
  <si>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</si>
  <si>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</si>
  <si>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</si>
  <si>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</si>
  <si>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</si>
  <si>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</si>
  <si>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</si>
  <si>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</si>
  <si>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</si>
  <si>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</si>
  <si>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</si>
  <si>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</si>
  <si>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</si>
  <si>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</si>
  <si>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</si>
  <si>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</si>
  <si>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</si>
  <si>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</si>
  <si>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</si>
  <si>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</si>
  <si>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</si>
  <si>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</si>
  <si>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</si>
  <si>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</si>
  <si>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</si>
  <si>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</si>
  <si>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</si>
  <si>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</si>
  <si>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</si>
  <si>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</si>
  <si>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</si>
  <si>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</si>
  <si>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</si>
  <si>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</si>
  <si>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</si>
  <si>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</si>
  <si>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</si>
  <si>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</si>
  <si>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</si>
  <si>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</si>
  <si>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</si>
  <si>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</si>
  <si>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</si>
  <si>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</si>
  <si>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</si>
  <si>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</si>
  <si>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</si>
  <si>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</si>
  <si>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</si>
  <si>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</si>
  <si>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</si>
  <si>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</si>
  <si>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</si>
  <si>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</si>
  <si>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</si>
  <si>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</si>
  <si>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</si>
  <si>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</si>
  <si>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</si>
  <si>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</si>
  <si>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</si>
  <si>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</si>
  <si>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</si>
  <si>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</si>
  <si>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</si>
  <si>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</si>
  <si>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</si>
  <si>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</si>
  <si>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</si>
  <si>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</si>
  <si>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</si>
  <si>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</si>
  <si>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</si>
  <si>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</si>
  <si>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</si>
  <si>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</si>
  <si>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</si>
  <si>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</si>
  <si>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</si>
  <si>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</si>
  <si>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</si>
  <si>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</si>
  <si>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</si>
  <si>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</si>
  <si>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</si>
  <si>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</si>
  <si>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</si>
  <si>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</si>
  <si>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</si>
  <si>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</si>
  <si>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</si>
  <si>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</si>
  <si>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</si>
  <si>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</si>
  <si>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</si>
  <si>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</si>
  <si>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</si>
  <si>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</si>
  <si>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</si>
  <si>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</si>
  <si>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</si>
  <si>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</si>
  <si>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</si>
  <si>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</si>
  <si>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</si>
  <si>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</si>
  <si>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</si>
  <si>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</si>
  <si>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</si>
  <si>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</si>
  <si>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</si>
  <si>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</si>
  <si>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</si>
  <si>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</si>
  <si>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</si>
  <si>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</si>
  <si>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</si>
  <si>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</si>
  <si>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</si>
  <si>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</si>
  <si>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</si>
  <si>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</si>
  <si>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</si>
  <si>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</si>
  <si>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</si>
  <si>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</si>
  <si>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</si>
  <si>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</si>
  <si>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</si>
  <si>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</si>
  <si>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</si>
  <si>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</si>
  <si>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</si>
  <si>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</si>
  <si>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</si>
  <si>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</si>
  <si>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</si>
  <si>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</si>
  <si>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</si>
  <si>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</si>
  <si>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</si>
  <si>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</si>
  <si>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</si>
  <si>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</si>
  <si>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</si>
  <si>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</si>
  <si>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</si>
  <si>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</si>
  <si>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</si>
  <si>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</si>
  <si>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</si>
  <si>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</si>
  <si>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</si>
  <si>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</si>
  <si>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</si>
  <si>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</si>
  <si>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</si>
  <si>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</si>
  <si>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</si>
  <si>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</si>
  <si>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</si>
  <si>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</si>
  <si>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</si>
  <si>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</si>
  <si>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</si>
  <si>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</si>
  <si>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</si>
  <si>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</si>
  <si>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</si>
  <si>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</si>
  <si>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</si>
  <si>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</si>
  <si>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</si>
  <si>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</si>
  <si>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</si>
  <si>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</si>
  <si>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</si>
  <si>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</si>
  <si>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</si>
  <si>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</si>
  <si>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</si>
  <si>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</si>
  <si>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</si>
  <si>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</si>
  <si>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</si>
  <si>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</si>
  <si>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</si>
  <si>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</si>
  <si>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</si>
  <si>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</si>
  <si>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</si>
  <si>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</si>
  <si>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</si>
  <si>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</si>
  <si>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</si>
  <si>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</si>
  <si>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</si>
  <si>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</si>
  <si>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</si>
  <si>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</si>
  <si>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</si>
  <si>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</si>
  <si>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</si>
  <si>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</si>
  <si>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</si>
  <si>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</si>
  <si>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</si>
  <si>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</si>
  <si>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</si>
  <si>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</si>
  <si>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</si>
  <si>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</si>
  <si>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</si>
  <si>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</si>
  <si>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</si>
  <si>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</si>
  <si>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</si>
  <si>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</si>
  <si>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</si>
  <si>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</si>
  <si>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</si>
  <si>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</si>
  <si>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</si>
  <si>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</si>
  <si>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</si>
  <si>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</si>
  <si>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</si>
  <si>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</si>
  <si>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</si>
  <si>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</si>
  <si>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</si>
  <si>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</si>
  <si>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</si>
  <si>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</si>
  <si>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</si>
  <si>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</si>
  <si>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</si>
  <si>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</si>
  <si>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</si>
  <si>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</si>
  <si>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</si>
  <si>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</si>
  <si>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</si>
  <si>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</si>
  <si>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</si>
  <si>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</si>
  <si>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</si>
  <si>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</si>
  <si>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</si>
  <si>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</si>
  <si>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</si>
  <si>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</si>
  <si>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</si>
  <si>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</si>
  <si>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</si>
  <si>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</si>
  <si>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</si>
  <si>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</si>
  <si>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</si>
  <si>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</si>
  <si>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</si>
  <si>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</si>
  <si>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</si>
  <si>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</si>
  <si>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</si>
  <si>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</si>
  <si>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</si>
  <si>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</si>
  <si>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</si>
  <si>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</si>
  <si>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</si>
  <si>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</si>
  <si>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</si>
  <si>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</si>
  <si>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</si>
  <si>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</si>
  <si>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</si>
  <si>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</si>
  <si>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</si>
  <si>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</si>
  <si>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</si>
  <si>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</si>
  <si>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</si>
  <si>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</si>
  <si>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</si>
  <si>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</si>
  <si>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</si>
  <si>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</si>
  <si>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</si>
  <si>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</si>
  <si>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</si>
  <si>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</si>
  <si>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</si>
  <si>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</si>
  <si>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</si>
  <si>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</si>
  <si>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</si>
  <si>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</si>
  <si>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</si>
  <si>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</si>
  <si>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</si>
  <si>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</si>
  <si>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</si>
  <si>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</si>
  <si>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</si>
  <si>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</si>
  <si>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</si>
  <si>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</si>
  <si>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</si>
  <si>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</si>
  <si>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</si>
  <si>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</si>
  <si>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</si>
  <si>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</si>
  <si>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</si>
  <si>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</si>
  <si>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</si>
  <si>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</si>
  <si>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</si>
  <si>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</si>
  <si>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</si>
  <si>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</si>
  <si>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</si>
  <si>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</si>
  <si>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</si>
  <si>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</si>
  <si>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</si>
  <si>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</si>
  <si>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</si>
  <si>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</si>
  <si>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</si>
  <si>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</si>
  <si>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</si>
  <si>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</si>
  <si>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</si>
  <si>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</si>
  <si>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</si>
  <si>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</si>
  <si>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</si>
  <si>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</si>
  <si>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</si>
  <si>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</si>
  <si>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</si>
  <si>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</si>
  <si>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</si>
  <si>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</si>
  <si>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</si>
  <si>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</si>
  <si>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</si>
  <si>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</si>
  <si>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</si>
  <si>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</si>
  <si>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</si>
  <si>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</si>
  <si>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</si>
  <si>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</si>
  <si>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</si>
  <si>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</si>
  <si>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</si>
  <si>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</si>
  <si>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</si>
  <si>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</si>
  <si>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</si>
  <si>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</si>
  <si>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</si>
  <si>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</si>
  <si>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</si>
  <si>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</si>
  <si>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</si>
  <si>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</si>
  <si>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</si>
  <si>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</si>
  <si>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</si>
  <si>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</si>
  <si>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</si>
  <si>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</si>
  <si>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</si>
  <si>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</si>
  <si>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</si>
  <si>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</si>
  <si>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</si>
  <si>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</si>
  <si>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</si>
  <si>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</si>
  <si>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</si>
  <si>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</si>
  <si>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</si>
  <si>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</si>
  <si>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</si>
  <si>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</si>
  <si>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</si>
  <si>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</si>
  <si>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</si>
  <si>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</si>
  <si>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</si>
  <si>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</si>
  <si>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</si>
  <si>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</si>
  <si>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</si>
  <si>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</si>
  <si>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</si>
  <si>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</si>
  <si>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</si>
  <si>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</si>
  <si>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</si>
  <si>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</si>
  <si>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</si>
  <si>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</si>
  <si>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</si>
  <si>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</si>
  <si>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</si>
  <si>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</si>
  <si>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</si>
  <si>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</si>
  <si>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</si>
  <si>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</si>
  <si>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</si>
  <si>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</si>
  <si>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</si>
  <si>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</si>
  <si>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</si>
  <si>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</si>
  <si>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</si>
  <si>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</si>
  <si>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</si>
  <si>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</si>
  <si>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</si>
  <si>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</si>
  <si>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</si>
  <si>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</si>
  <si>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</si>
  <si>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</si>
  <si>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</si>
  <si>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</si>
  <si>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</si>
  <si>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</si>
  <si>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</si>
  <si>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</si>
  <si>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</si>
  <si>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</si>
  <si>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</si>
  <si>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</si>
  <si>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</si>
  <si>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</si>
  <si>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</si>
  <si>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</si>
  <si>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</si>
  <si>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</si>
  <si>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</si>
  <si>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</si>
  <si>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</si>
  <si>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</si>
  <si>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</si>
  <si>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</si>
  <si>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</si>
  <si>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</si>
  <si>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</si>
  <si>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</si>
  <si>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</si>
  <si>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</si>
  <si>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</si>
  <si>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</si>
  <si>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</si>
  <si>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</si>
  <si>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</si>
  <si>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</si>
  <si>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</si>
  <si>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</si>
  <si>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</si>
  <si>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</si>
  <si>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</si>
  <si>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</si>
  <si>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</si>
  <si>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</si>
  <si>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</si>
  <si>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</si>
  <si>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</si>
  <si>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</si>
  <si>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</si>
  <si>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</si>
  <si>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</si>
  <si>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</si>
  <si>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</si>
  <si>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</si>
  <si>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</si>
  <si>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</si>
  <si>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</si>
  <si>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</si>
  <si>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</si>
  <si>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</si>
  <si>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</si>
  <si>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</si>
  <si>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</si>
  <si>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</si>
  <si>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</si>
  <si>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</si>
  <si>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</si>
  <si>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</si>
  <si>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</si>
  <si>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</si>
  <si>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</si>
  <si>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</si>
  <si>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</si>
  <si>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</si>
  <si>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</si>
  <si>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</si>
  <si>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</si>
  <si>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</si>
  <si>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</si>
  <si>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</si>
  <si>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</si>
  <si>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</si>
  <si>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</si>
  <si>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</si>
  <si>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</si>
  <si>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</si>
  <si>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</si>
  <si>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</si>
  <si>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</si>
  <si>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</si>
  <si>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</si>
  <si>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</si>
  <si>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</si>
  <si>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</si>
  <si>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</si>
  <si>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</si>
  <si>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</si>
  <si>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</si>
  <si>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</si>
  <si>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</si>
  <si>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</si>
  <si>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</si>
  <si>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</si>
  <si>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</si>
  <si>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</si>
  <si>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</si>
  <si>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</si>
  <si>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</si>
  <si>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</si>
  <si>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</si>
  <si>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</si>
  <si>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</si>
  <si>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</si>
  <si>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</si>
  <si>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</si>
  <si>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</si>
  <si>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</si>
  <si>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</si>
  <si>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</si>
  <si>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</si>
  <si>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</si>
  <si>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</si>
  <si>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</si>
  <si>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</si>
  <si>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</si>
  <si>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</si>
  <si>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</si>
  <si>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</si>
  <si>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</si>
  <si>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</si>
  <si>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</si>
  <si>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</si>
  <si>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</si>
  <si>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</si>
  <si>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</si>
  <si>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</si>
  <si>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</si>
  <si>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</si>
  <si>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</si>
  <si>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</si>
  <si>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</si>
  <si>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</si>
  <si>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</si>
  <si>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</si>
  <si>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</si>
  <si>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</si>
  <si>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</si>
  <si>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</si>
  <si>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</si>
  <si>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</si>
  <si>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</si>
  <si>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</si>
  <si>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</si>
  <si>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</si>
  <si>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</si>
  <si>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</si>
  <si>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</si>
  <si>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</si>
  <si>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</si>
  <si>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</si>
  <si>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</si>
  <si>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</si>
  <si>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</si>
  <si>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</si>
  <si>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</si>
  <si>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</si>
  <si>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</si>
  <si>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</si>
  <si>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</si>
  <si>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</si>
  <si>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</si>
  <si>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</si>
  <si>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</si>
  <si>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</si>
  <si>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</si>
  <si>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</si>
  <si>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</si>
  <si>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</si>
  <si>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</si>
  <si>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</si>
  <si>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</si>
  <si>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</si>
  <si>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</si>
  <si>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</si>
  <si>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</si>
  <si>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</si>
  <si>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</si>
  <si>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</si>
  <si>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</si>
  <si>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</si>
  <si>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</si>
  <si>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</si>
  <si>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</si>
  <si>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</si>
  <si>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</si>
  <si>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</si>
  <si>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</si>
  <si>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</si>
  <si>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</si>
  <si>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</si>
  <si>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</si>
  <si>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</si>
  <si>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</si>
  <si>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</si>
  <si>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</si>
  <si>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</si>
  <si>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</si>
  <si>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</si>
  <si>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</si>
  <si>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</si>
  <si>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</si>
  <si>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</si>
  <si>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</si>
  <si>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</si>
  <si>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</si>
  <si>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</si>
  <si>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</si>
  <si>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</si>
  <si>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</si>
  <si>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</si>
  <si>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</si>
  <si>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</si>
  <si>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</si>
  <si>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</si>
  <si>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</si>
  <si>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</si>
  <si>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</si>
  <si>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</si>
  <si>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</si>
  <si>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</si>
  <si>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</si>
  <si>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</si>
  <si>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</si>
  <si>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</si>
  <si>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</si>
  <si>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</si>
  <si>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</si>
  <si>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</si>
  <si>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</si>
  <si>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</si>
  <si>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</si>
  <si>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</si>
  <si>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</si>
  <si>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</si>
  <si>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</si>
  <si>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</si>
  <si>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</si>
  <si>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</si>
  <si>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</si>
  <si>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</si>
  <si>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</si>
  <si>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</si>
  <si>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</si>
  <si>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</si>
  <si>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</si>
  <si>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</si>
  <si>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</si>
  <si>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</si>
  <si>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</si>
  <si>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</si>
  <si>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</si>
  <si>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</si>
  <si>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</si>
  <si>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</si>
  <si>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</si>
  <si>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</si>
  <si>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</si>
  <si>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</si>
  <si>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</si>
  <si>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</si>
  <si>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</si>
  <si>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</si>
  <si>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</si>
  <si>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</si>
  <si>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</si>
  <si>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</si>
  <si>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</si>
  <si>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</si>
  <si>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</si>
  <si>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</si>
  <si>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</si>
  <si>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</si>
  <si>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</si>
  <si>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</si>
  <si>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</si>
  <si>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</si>
  <si>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</si>
  <si>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</si>
  <si>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</si>
  <si>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</si>
  <si>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</si>
  <si>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</si>
  <si>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</si>
  <si>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</si>
  <si>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</si>
  <si>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</si>
  <si>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</si>
  <si>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</si>
  <si>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</si>
  <si>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</si>
  <si>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</si>
  <si>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</si>
  <si>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</si>
  <si>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</si>
  <si>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</si>
  <si>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</si>
  <si>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</si>
  <si>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</si>
  <si>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</si>
  <si>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</si>
  <si>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</si>
  <si>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</si>
  <si>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</si>
  <si>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</si>
  <si>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</si>
  <si>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</si>
  <si>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</si>
  <si>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</si>
  <si>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</si>
  <si>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</si>
  <si>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</si>
  <si>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</si>
  <si>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</si>
  <si>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</si>
  <si>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</si>
  <si>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</si>
  <si>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</si>
  <si>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</si>
  <si>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</si>
  <si>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</si>
  <si>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</si>
  <si>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</si>
  <si>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</si>
  <si>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</si>
  <si>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</si>
  <si>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</si>
  <si>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</si>
  <si>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</si>
  <si>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</si>
  <si>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</si>
  <si>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</si>
  <si>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</si>
  <si>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</si>
  <si>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</si>
  <si>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</si>
  <si>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</si>
  <si>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</si>
  <si>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</si>
  <si>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</si>
  <si>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</si>
  <si>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</si>
  <si>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</si>
  <si>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</si>
  <si>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</si>
  <si>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</si>
  <si>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</si>
  <si>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</si>
  <si>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</si>
  <si>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</si>
  <si>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</si>
  <si>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</si>
  <si>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</si>
  <si>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</si>
  <si>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</si>
  <si>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</si>
  <si>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</si>
  <si>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</si>
  <si>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</si>
  <si>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</si>
  <si>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</si>
  <si>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</si>
  <si>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</si>
  <si>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</si>
  <si>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</si>
  <si>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</si>
  <si>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</si>
  <si>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</si>
  <si>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</si>
  <si>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</si>
  <si>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</si>
  <si>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</si>
  <si>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</si>
  <si>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</si>
  <si>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</si>
  <si>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</si>
  <si>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</si>
  <si>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</si>
  <si>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</si>
  <si>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</si>
  <si>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</si>
  <si>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</si>
  <si>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</si>
  <si>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</si>
  <si>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</si>
  <si>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</si>
  <si>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</si>
  <si>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</si>
  <si>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</si>
  <si>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</si>
  <si>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</si>
  <si>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</si>
  <si>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</si>
  <si>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</si>
  <si>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</si>
  <si>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</si>
  <si>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</si>
  <si>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</si>
  <si>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</si>
  <si>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</si>
  <si>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</si>
  <si>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</si>
  <si>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</si>
  <si>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</si>
  <si>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</si>
  <si>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</si>
  <si>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</si>
  <si>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</si>
  <si>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</si>
  <si>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</si>
  <si>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</si>
  <si>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</si>
  <si>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</si>
  <si>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</si>
  <si>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</si>
  <si>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</si>
  <si>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</si>
  <si>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</si>
  <si>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</si>
  <si>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</si>
  <si>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</si>
  <si>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</si>
  <si>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</si>
  <si>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</si>
  <si>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</si>
  <si>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</si>
  <si>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</si>
  <si>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</si>
  <si>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</si>
  <si>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</si>
  <si>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</si>
  <si>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</si>
  <si>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</si>
  <si>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</si>
  <si>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</si>
  <si>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</si>
  <si>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</si>
  <si>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</si>
  <si>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</si>
  <si>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</si>
  <si>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</si>
  <si>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</si>
  <si>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</si>
  <si>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</si>
  <si>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</si>
  <si>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</si>
  <si>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</si>
  <si>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</si>
  <si>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</si>
  <si>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</si>
  <si>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</si>
  <si>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</si>
  <si>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</si>
  <si>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</si>
  <si>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</si>
  <si>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</si>
  <si>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</si>
  <si>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</si>
  <si>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</si>
  <si>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</si>
  <si>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</si>
  <si>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</si>
  <si>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</si>
  <si>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</si>
  <si>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</si>
  <si>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</si>
  <si>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</si>
  <si>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</si>
  <si>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</si>
  <si>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</si>
  <si>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</si>
  <si>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</si>
  <si>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</si>
  <si>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</si>
  <si>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</si>
  <si>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</si>
  <si>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</si>
  <si>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</si>
  <si>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</si>
  <si>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</si>
  <si>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</si>
  <si>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</si>
  <si>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</si>
  <si>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</si>
  <si>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</si>
  <si>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</si>
  <si>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</si>
  <si>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</si>
  <si>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</si>
  <si>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</si>
  <si>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</si>
  <si>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</si>
  <si>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</si>
  <si>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</si>
  <si>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</si>
  <si>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</si>
  <si>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</si>
  <si>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</si>
  <si>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</si>
  <si>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</si>
  <si>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</si>
  <si>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</si>
  <si>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</si>
  <si>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</si>
  <si>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</si>
  <si>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</si>
  <si>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</si>
  <si>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</si>
  <si>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</si>
  <si>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</si>
  <si>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</si>
  <si>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</si>
  <si>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</si>
  <si>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</si>
  <si>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</si>
  <si>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</si>
  <si>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</si>
  <si>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</si>
  <si>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</si>
  <si>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</si>
  <si>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</si>
  <si>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</si>
  <si>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</si>
  <si>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</si>
  <si>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</si>
  <si>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</si>
  <si>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</si>
  <si>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</si>
  <si>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</si>
  <si>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</si>
  <si>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</si>
  <si>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</si>
  <si>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</si>
  <si>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</si>
  <si>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</si>
  <si>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</si>
  <si>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</si>
  <si>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</si>
  <si>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</si>
  <si>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</si>
  <si>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</si>
  <si>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</si>
  <si>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</si>
  <si>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</si>
  <si>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</si>
  <si>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</si>
  <si>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</si>
  <si>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</si>
  <si>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</si>
  <si>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</si>
  <si>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</si>
  <si>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</si>
  <si>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</si>
  <si>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</si>
  <si>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</si>
  <si>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</si>
  <si>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</si>
  <si>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</si>
  <si>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</si>
  <si>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</si>
  <si>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</si>
  <si>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</si>
  <si>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</si>
  <si>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</si>
  <si>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</si>
  <si>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</si>
  <si>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</si>
  <si>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</si>
  <si>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</si>
  <si>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</si>
  <si>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</si>
  <si>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</si>
  <si>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</si>
  <si>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</si>
  <si>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</si>
  <si>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</si>
  <si>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</si>
  <si>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</si>
  <si>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</si>
  <si>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</si>
  <si>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</si>
  <si>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</si>
  <si>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</si>
  <si>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</si>
  <si>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</si>
  <si>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</si>
  <si>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</si>
  <si>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</si>
  <si>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</si>
  <si>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</si>
  <si>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</si>
  <si>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</si>
  <si>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</si>
  <si>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</si>
  <si>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</si>
  <si>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</si>
  <si>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</si>
  <si>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</si>
  <si>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</si>
  <si>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</si>
  <si>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</si>
  <si>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</si>
  <si>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</si>
  <si>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</si>
  <si>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</si>
  <si>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</si>
  <si>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</si>
  <si>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</si>
  <si>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</si>
  <si>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</si>
  <si>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</si>
  <si>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</si>
  <si>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</si>
  <si>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</si>
  <si>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</si>
  <si>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</si>
  <si>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</si>
  <si>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</si>
  <si>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</si>
  <si>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</si>
  <si>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</si>
  <si>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</si>
  <si>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</si>
  <si>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</si>
  <si>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</si>
  <si>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</si>
  <si>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</si>
  <si>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</si>
  <si>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</si>
  <si>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</si>
  <si>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</si>
  <si>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</si>
  <si>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</si>
  <si>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</si>
  <si>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</si>
  <si>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</si>
  <si>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</si>
  <si>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</si>
  <si>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</si>
  <si>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</si>
  <si>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</si>
  <si>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</si>
  <si>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</si>
  <si>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</si>
  <si>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</si>
  <si>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</si>
  <si>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</si>
  <si>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</si>
  <si>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</si>
  <si>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</si>
  <si>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</si>
  <si>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</si>
  <si>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</si>
  <si>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</si>
  <si>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</si>
  <si>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</si>
  <si>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</si>
  <si>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</si>
  <si>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</si>
  <si>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</si>
  <si>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</si>
  <si>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</si>
  <si>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</si>
  <si>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</si>
  <si>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</si>
  <si>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</si>
  <si>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</si>
  <si>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</si>
  <si>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</si>
  <si>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</si>
  <si>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</si>
  <si>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</si>
  <si>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</si>
  <si>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</si>
  <si>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</si>
  <si>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</si>
  <si>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</si>
  <si>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</si>
  <si>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</si>
  <si>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</si>
  <si>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</si>
  <si>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</si>
  <si>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</si>
  <si>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</si>
  <si>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</si>
  <si>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</si>
  <si>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</si>
  <si>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</si>
  <si>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</si>
  <si>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</si>
  <si>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</si>
  <si>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</si>
  <si>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</si>
  <si>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</si>
  <si>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</si>
  <si>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</si>
  <si>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</si>
  <si>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</si>
  <si>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</si>
  <si>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</si>
  <si>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</si>
  <si>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</si>
  <si>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</si>
  <si>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</si>
  <si>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</si>
  <si>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</si>
  <si>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</si>
  <si>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</si>
  <si>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</si>
  <si>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</si>
  <si>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</si>
  <si>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</si>
  <si>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</si>
  <si>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</si>
  <si>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</si>
  <si>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</si>
  <si>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</si>
  <si>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</si>
  <si>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</si>
  <si>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</si>
  <si>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</si>
  <si>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</si>
  <si>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</si>
  <si>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</si>
  <si>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</si>
  <si>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</si>
  <si>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</si>
  <si>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</si>
  <si>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</si>
  <si>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</si>
  <si>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</si>
  <si>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</si>
  <si>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</si>
  <si>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</si>
  <si>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</si>
  <si>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</si>
  <si>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</si>
  <si>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</si>
  <si>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</si>
  <si>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</si>
  <si>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</si>
  <si>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</si>
  <si>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</si>
  <si>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</si>
  <si>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</si>
  <si>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</si>
  <si>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</si>
  <si>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</si>
  <si>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</si>
  <si>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</si>
  <si>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</si>
  <si>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</si>
  <si>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</si>
  <si>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</si>
  <si>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</si>
  <si>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</si>
  <si>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</si>
  <si>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</si>
  <si>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</si>
  <si>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</si>
  <si>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</si>
  <si>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</si>
  <si>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</si>
  <si>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</si>
  <si>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</si>
  <si>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</si>
  <si>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</si>
  <si>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</si>
  <si>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</si>
  <si>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</si>
  <si>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</si>
  <si>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</si>
  <si>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</si>
  <si>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</si>
  <si>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</si>
  <si>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</si>
  <si>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</si>
  <si>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</si>
  <si>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</si>
  <si>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</si>
  <si>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</si>
  <si>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</si>
  <si>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</si>
  <si>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</si>
  <si>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</si>
  <si>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</si>
  <si>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</si>
  <si>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</si>
  <si>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</si>
  <si>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</si>
  <si>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</si>
  <si>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</si>
  <si>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</si>
  <si>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</si>
  <si>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</si>
  <si>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</si>
  <si>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</si>
  <si>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</si>
  <si>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</si>
  <si>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</si>
  <si>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</si>
  <si>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</si>
  <si>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</si>
  <si>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</si>
  <si>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</si>
  <si>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</si>
  <si>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</si>
  <si>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</si>
  <si>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</si>
  <si>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</si>
  <si>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</si>
  <si>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</si>
  <si>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</si>
  <si>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</si>
  <si>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</si>
  <si>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</si>
  <si>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</si>
  <si>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</si>
  <si>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</si>
  <si>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</si>
  <si>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</si>
  <si>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</si>
  <si>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</si>
  <si>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</si>
  <si>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</si>
  <si>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</si>
  <si>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</si>
  <si>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</si>
  <si>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</si>
  <si>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</si>
  <si>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</si>
  <si>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</si>
  <si>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</si>
  <si>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</si>
  <si>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</si>
  <si>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</si>
  <si>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</si>
  <si>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</si>
  <si>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</si>
  <si>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</si>
  <si>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</si>
  <si>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</si>
  <si>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</si>
  <si>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</si>
  <si>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</si>
  <si>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</si>
  <si>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</si>
  <si>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</si>
  <si>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</si>
  <si>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</si>
  <si>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</si>
  <si>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</si>
  <si>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</si>
  <si>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</si>
  <si>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</si>
  <si>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</si>
  <si>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</si>
  <si>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</si>
  <si>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</si>
  <si>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</si>
  <si>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</si>
  <si>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</si>
  <si>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</si>
  <si>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</si>
  <si>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</si>
  <si>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</si>
  <si>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</si>
  <si>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</si>
  <si>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</si>
  <si>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</si>
  <si>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</si>
  <si>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</si>
  <si>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</si>
  <si>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</si>
  <si>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</si>
  <si>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</si>
  <si>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</si>
  <si>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</si>
  <si>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</si>
  <si>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</si>
  <si>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</si>
  <si>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</si>
  <si>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</si>
  <si>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</si>
  <si>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</si>
  <si>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</si>
  <si>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</si>
  <si>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</si>
  <si>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</si>
  <si>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</si>
  <si>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</si>
  <si>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</si>
  <si>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</si>
  <si>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</si>
  <si>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</si>
  <si>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</si>
  <si>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</si>
  <si>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</si>
  <si>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</si>
  <si>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</si>
  <si>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</si>
  <si>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</si>
  <si>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</si>
  <si>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</si>
  <si>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</si>
  <si>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</si>
  <si>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</si>
  <si>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</si>
  <si>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</si>
  <si>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</si>
  <si>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</si>
  <si>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</si>
  <si>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</si>
  <si>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</si>
  <si>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</si>
  <si>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</si>
  <si>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</si>
  <si>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</si>
  <si>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</si>
  <si>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</si>
  <si>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</si>
  <si>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</si>
  <si>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</si>
  <si>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</si>
  <si>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</si>
  <si>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</si>
  <si>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</si>
  <si>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</si>
  <si>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</si>
  <si>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</si>
  <si>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</si>
  <si>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</si>
  <si>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</si>
  <si>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</si>
  <si>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</si>
  <si>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</si>
  <si>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</si>
  <si>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</si>
  <si>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</si>
  <si>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</si>
  <si>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</si>
  <si>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</si>
  <si>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</si>
  <si>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</si>
  <si>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</si>
  <si>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</si>
  <si>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</si>
  <si>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</si>
  <si>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</si>
  <si>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</si>
  <si>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</si>
  <si>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</si>
  <si>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</si>
  <si>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</si>
  <si>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</si>
  <si>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</si>
  <si>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</si>
  <si>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</si>
  <si>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</si>
  <si>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</si>
  <si>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</si>
  <si>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</si>
  <si>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</si>
  <si>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</si>
  <si>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</si>
  <si>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</si>
  <si>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</si>
  <si>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</si>
  <si>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</si>
  <si>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</si>
  <si>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</si>
  <si>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</si>
  <si>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</si>
  <si>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</si>
  <si>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</si>
  <si>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</si>
  <si>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</si>
  <si>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</si>
  <si>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</si>
  <si>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</si>
  <si>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</si>
  <si>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</si>
  <si>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</si>
  <si>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</si>
  <si>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</si>
  <si>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</si>
  <si>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</si>
  <si>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</si>
  <si>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</si>
  <si>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</si>
  <si>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</si>
  <si>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</si>
  <si>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</si>
  <si>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</si>
  <si>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</si>
  <si>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</si>
  <si>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</si>
  <si>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</si>
  <si>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</si>
  <si>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</si>
  <si>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</si>
  <si>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</si>
  <si>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</si>
  <si>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</si>
  <si>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</si>
  <si>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</si>
  <si>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</si>
  <si>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</si>
  <si>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</si>
  <si>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</si>
  <si>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</si>
  <si>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</si>
  <si>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</si>
  <si>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</si>
  <si>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</si>
  <si>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</si>
  <si>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</si>
  <si>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</si>
  <si>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</si>
  <si>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</si>
  <si>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</si>
  <si>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</si>
  <si>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</si>
  <si>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</si>
  <si>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</si>
  <si>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</si>
  <si>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</si>
  <si>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</si>
  <si>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</si>
  <si>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</si>
  <si>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</si>
  <si>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</si>
  <si>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</si>
  <si>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</si>
  <si>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</si>
  <si>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</si>
  <si>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</si>
  <si>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</si>
  <si>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</si>
  <si>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</si>
  <si>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</si>
  <si>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</si>
  <si>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</si>
  <si>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</si>
  <si>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</si>
  <si>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</si>
  <si>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</si>
  <si>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</si>
  <si>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</si>
  <si>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</si>
  <si>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</si>
  <si>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</si>
  <si>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</si>
  <si>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</si>
  <si>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</si>
  <si>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</si>
  <si>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</si>
  <si>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</si>
  <si>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</si>
  <si>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</si>
  <si>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</si>
  <si>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</si>
  <si>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</si>
  <si>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</si>
  <si>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</si>
  <si>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</si>
  <si>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</si>
  <si>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</si>
  <si>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</si>
  <si>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</si>
  <si>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</si>
  <si>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</si>
  <si>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</si>
  <si>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</si>
  <si>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</si>
  <si>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</si>
  <si>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</si>
  <si>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</si>
  <si>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</si>
  <si>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</si>
  <si>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</si>
  <si>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</si>
  <si>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</si>
  <si>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</si>
  <si>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</si>
  <si>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</si>
  <si>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</si>
  <si>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</si>
  <si>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</si>
  <si>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</si>
  <si>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</si>
  <si>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</si>
  <si>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</si>
  <si>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</si>
  <si>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</si>
  <si>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</si>
  <si>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</si>
  <si>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</si>
  <si>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</si>
  <si>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</si>
  <si>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</si>
  <si>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</si>
  <si>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</si>
  <si>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</si>
  <si>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</si>
  <si>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</si>
  <si>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</si>
  <si>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</si>
  <si>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</si>
  <si>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</si>
  <si>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</si>
  <si>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</si>
  <si>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</si>
  <si>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</si>
  <si>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</si>
  <si>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</si>
  <si>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</si>
  <si>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</si>
  <si>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</si>
  <si>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</si>
  <si>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</si>
  <si>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</si>
  <si>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</si>
  <si>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</si>
  <si>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</si>
  <si>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</si>
  <si>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</si>
  <si>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</si>
  <si>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</si>
  <si>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</si>
  <si>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</si>
  <si>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</si>
  <si>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</si>
  <si>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</si>
  <si>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</si>
  <si>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</si>
  <si>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</si>
  <si>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</si>
  <si>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</si>
  <si>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</si>
  <si>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</si>
  <si>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</si>
  <si>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</si>
  <si>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</si>
  <si>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</si>
  <si>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</si>
  <si>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</si>
  <si>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</si>
  <si>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</si>
  <si>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</si>
  <si>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</si>
  <si>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</si>
  <si>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</si>
  <si>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</si>
  <si>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</si>
  <si>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</si>
  <si>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</si>
  <si>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</si>
  <si>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</si>
  <si>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</si>
  <si>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</si>
  <si>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</si>
  <si>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</si>
  <si>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</si>
  <si>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</si>
  <si>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</si>
  <si>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</si>
  <si>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</si>
  <si>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</si>
  <si>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</si>
  <si>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</si>
  <si>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</si>
  <si>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</si>
  <si>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</si>
  <si>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</si>
  <si>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</si>
  <si>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</si>
  <si>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</si>
  <si>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</si>
  <si>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</si>
  <si>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</si>
  <si>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</si>
  <si>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</si>
  <si>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</si>
  <si>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</si>
  <si>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</si>
  <si>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</si>
  <si>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</si>
  <si>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</si>
  <si>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</si>
  <si>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</si>
  <si>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</si>
  <si>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</si>
  <si>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</si>
  <si>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</si>
  <si>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</si>
  <si>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</si>
  <si>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</si>
  <si>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</si>
  <si>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</si>
  <si>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</si>
  <si>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</si>
  <si>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</si>
  <si>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</si>
  <si>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</si>
  <si>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</si>
  <si>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</si>
  <si>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</si>
  <si>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</si>
  <si>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</si>
  <si>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</si>
  <si>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</si>
  <si>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</si>
  <si>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</si>
  <si>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</si>
  <si>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</si>
  <si>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</si>
  <si>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</si>
  <si>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</si>
  <si>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</si>
  <si>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</si>
  <si>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</si>
  <si>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</si>
  <si>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</si>
  <si>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</si>
  <si>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</si>
  <si>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</si>
  <si>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</si>
  <si>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</si>
  <si>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</si>
  <si>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</si>
  <si>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</si>
  <si>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</si>
  <si>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</si>
  <si>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</si>
  <si>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</si>
  <si>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</si>
  <si>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</si>
  <si>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</si>
  <si>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</si>
  <si>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</si>
  <si>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</si>
  <si>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</si>
  <si>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</si>
  <si>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</si>
  <si>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</si>
  <si>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</si>
  <si>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</si>
  <si>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</si>
  <si>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</si>
  <si>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</si>
  <si>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</si>
  <si>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</si>
  <si>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</si>
  <si>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</si>
  <si>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</si>
  <si>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</si>
  <si>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</si>
  <si>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</si>
  <si>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</si>
  <si>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</si>
  <si>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</si>
  <si>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</si>
  <si>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</si>
  <si>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</si>
  <si>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</si>
  <si>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</si>
  <si>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</si>
  <si>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</si>
  <si>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</si>
  <si>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</si>
  <si>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</si>
  <si>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</si>
  <si>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</si>
  <si>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</si>
  <si>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</si>
  <si>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</si>
  <si>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</si>
  <si>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</si>
  <si>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</si>
  <si>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</si>
  <si>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</si>
  <si>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</si>
  <si>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</si>
  <si>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</si>
  <si>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</si>
  <si>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</si>
  <si>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</si>
  <si>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</si>
  <si>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</si>
  <si>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</si>
  <si>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</si>
  <si>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</si>
  <si>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</si>
  <si>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</si>
  <si>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</si>
  <si>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</si>
  <si>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</si>
  <si>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</si>
  <si>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</si>
  <si>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</si>
  <si>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</si>
  <si>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</si>
  <si>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</si>
  <si>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</si>
  <si>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</si>
  <si>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</si>
  <si>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</si>
  <si>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</si>
  <si>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</si>
  <si>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</si>
  <si>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</si>
  <si>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</si>
  <si>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</si>
  <si>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</si>
  <si>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</si>
  <si>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</si>
  <si>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</si>
  <si>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</si>
  <si>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</si>
  <si>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</si>
  <si>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</si>
  <si>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</si>
  <si>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</si>
  <si>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</si>
  <si>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</si>
  <si>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</si>
  <si>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</si>
  <si>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</si>
  <si>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</si>
  <si>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</si>
  <si>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</si>
  <si>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</si>
  <si>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</si>
  <si>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</si>
  <si>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</si>
  <si>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</si>
  <si>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</si>
  <si>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</si>
  <si>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</si>
  <si>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</si>
  <si>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</si>
  <si>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</si>
  <si>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</si>
  <si>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</si>
  <si>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</si>
  <si>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</si>
  <si>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</si>
  <si>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</si>
  <si>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</si>
  <si>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</si>
  <si>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</si>
  <si>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</si>
  <si>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</si>
  <si>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</si>
  <si>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</si>
  <si>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</si>
  <si>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</si>
  <si>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</si>
  <si>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</si>
  <si>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</si>
  <si>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</si>
  <si>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</si>
  <si>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</si>
  <si>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</si>
  <si>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</si>
  <si>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</si>
  <si>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</si>
  <si>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</si>
  <si>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</si>
  <si>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</si>
  <si>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</si>
  <si>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</si>
  <si>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</si>
  <si>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</si>
  <si>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</si>
  <si>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</si>
  <si>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</si>
  <si>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</si>
  <si>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</si>
  <si>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</si>
  <si>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</si>
  <si>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</si>
  <si>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</si>
  <si>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</si>
  <si>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</si>
  <si>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</si>
  <si>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</si>
  <si>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</si>
  <si>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</si>
  <si>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</si>
  <si>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</si>
  <si>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</si>
  <si>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</si>
  <si>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</si>
  <si>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</si>
  <si>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</si>
  <si>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</si>
  <si>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</si>
  <si>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</si>
  <si>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</si>
  <si>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</si>
  <si>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</si>
  <si>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</si>
  <si>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</si>
  <si>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</si>
  <si>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</si>
  <si>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</si>
  <si>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</si>
  <si>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</si>
  <si>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</si>
  <si>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</si>
  <si>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</si>
  <si>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</si>
  <si>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</si>
  <si>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</si>
  <si>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</si>
  <si>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</si>
  <si>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</si>
  <si>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</si>
  <si>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</si>
  <si>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</si>
  <si>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</si>
  <si>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</si>
  <si>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</si>
  <si>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</si>
  <si>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</si>
  <si>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</si>
  <si>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</si>
  <si>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</si>
  <si>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</si>
  <si>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</si>
  <si>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</si>
  <si>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</si>
  <si>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</si>
  <si>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</si>
  <si>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</si>
  <si>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</si>
  <si>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</si>
  <si>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</si>
  <si>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</si>
  <si>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</si>
  <si>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</si>
  <si>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</si>
  <si>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</si>
  <si>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</si>
  <si>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</si>
  <si>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</si>
  <si>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</si>
  <si>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</si>
  <si>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</si>
  <si>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</si>
  <si>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</si>
  <si>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</si>
  <si>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</si>
  <si>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</si>
  <si>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</si>
  <si>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</si>
  <si>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</si>
  <si>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</si>
  <si>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</si>
  <si>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</si>
  <si>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</si>
  <si>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</si>
  <si>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</si>
  <si>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</si>
  <si>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</si>
  <si>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</si>
  <si>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</si>
  <si>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</si>
  <si>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</si>
  <si>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</si>
  <si>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</si>
  <si>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</si>
  <si>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</si>
  <si>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</si>
  <si>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</si>
  <si>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</si>
  <si>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</si>
  <si>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</si>
  <si>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</si>
  <si>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</si>
  <si>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</si>
  <si>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</si>
  <si>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</si>
  <si>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</si>
  <si>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</si>
  <si>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</si>
  <si>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</si>
  <si>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</si>
  <si>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</si>
  <si>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</si>
  <si>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</si>
  <si>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</si>
  <si>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</si>
  <si>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</si>
  <si>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</si>
  <si>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</si>
  <si>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</si>
  <si>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</si>
  <si>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</si>
  <si>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</si>
  <si>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</si>
  <si>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</si>
  <si>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</si>
  <si>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</si>
  <si>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</si>
  <si>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</si>
  <si>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</si>
  <si>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</si>
  <si>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</si>
  <si>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</si>
  <si>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</si>
  <si>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</si>
  <si>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</si>
  <si>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</si>
  <si>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</si>
  <si>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</si>
  <si>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</si>
  <si>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</si>
  <si>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</si>
  <si>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</si>
  <si>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</si>
  <si>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</si>
  <si>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</si>
  <si>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</si>
  <si>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</si>
  <si>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</si>
  <si>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</si>
  <si>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</si>
  <si>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</si>
  <si>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</si>
  <si>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</si>
  <si>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</si>
  <si>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</si>
  <si>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</si>
  <si>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</si>
  <si>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</si>
  <si>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</si>
  <si>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</si>
  <si>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</si>
  <si>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</si>
  <si>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</si>
  <si>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</si>
  <si>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</si>
  <si>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</si>
  <si>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</si>
  <si>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</si>
  <si>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</si>
  <si>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</si>
  <si>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</si>
  <si>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</si>
  <si>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</si>
  <si>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</si>
  <si>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</si>
  <si>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</si>
  <si>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</si>
  <si>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</si>
  <si>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</si>
  <si>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</si>
  <si>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</si>
  <si>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</si>
  <si>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</si>
  <si>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</si>
  <si>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</si>
  <si>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</si>
  <si>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</si>
  <si>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</si>
  <si>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</si>
  <si>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</si>
  <si>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</si>
  <si>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</si>
  <si>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</si>
  <si>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</si>
  <si>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</si>
  <si>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</si>
  <si>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</si>
  <si>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</si>
  <si>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</si>
  <si>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</si>
  <si>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</si>
  <si>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</si>
  <si>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</si>
  <si>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</si>
  <si>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</si>
  <si>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</si>
  <si>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</si>
  <si>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</si>
  <si>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</si>
  <si>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</si>
  <si>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</si>
  <si>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</si>
  <si>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</si>
  <si>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</si>
  <si>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</si>
  <si>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</si>
  <si>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</si>
  <si>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</si>
  <si>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</si>
  <si>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</si>
  <si>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</si>
  <si>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</si>
  <si>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</si>
  <si>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</si>
  <si>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</si>
  <si>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</si>
  <si>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</si>
  <si>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</si>
  <si>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</si>
  <si>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</si>
  <si>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</si>
  <si>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</si>
  <si>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</si>
  <si>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</si>
  <si>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</si>
  <si>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</si>
  <si>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</si>
  <si>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</si>
  <si>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</si>
  <si>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</si>
  <si>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</si>
  <si>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</si>
  <si>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</si>
  <si>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</si>
  <si>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</si>
  <si>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</si>
  <si>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</si>
  <si>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</si>
  <si>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</si>
  <si>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</si>
  <si>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</si>
  <si>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</si>
  <si>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</si>
  <si>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</si>
  <si>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</si>
  <si>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</si>
  <si>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</si>
  <si>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</si>
  <si>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</si>
  <si>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</si>
  <si>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</si>
  <si>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</si>
  <si>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</si>
  <si>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</si>
  <si>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</si>
  <si>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</si>
  <si>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</si>
  <si>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</si>
  <si>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</si>
  <si>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</si>
  <si>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</si>
  <si>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</si>
  <si>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</si>
  <si>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</si>
  <si>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</si>
  <si>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</si>
  <si>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</si>
  <si>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</si>
  <si>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</si>
  <si>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</si>
  <si>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</si>
  <si>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</si>
  <si>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</si>
  <si>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</si>
  <si>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</si>
  <si>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</si>
  <si>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</si>
  <si>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</si>
  <si>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</si>
  <si>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</si>
  <si>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</si>
  <si>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</si>
  <si>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</si>
  <si>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</si>
  <si>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</si>
  <si>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</si>
  <si>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</si>
  <si>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</si>
  <si>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</si>
  <si>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</si>
  <si>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</si>
  <si>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</si>
  <si>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</si>
  <si>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</si>
  <si>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</si>
  <si>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</si>
  <si>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</si>
  <si>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</si>
  <si>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</si>
  <si>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</si>
  <si>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</si>
  <si>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</si>
  <si>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</si>
  <si>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</si>
  <si>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</si>
  <si>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</si>
  <si>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</si>
  <si>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</si>
  <si>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</si>
  <si>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</si>
  <si>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</si>
  <si>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</si>
  <si>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</si>
  <si>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</si>
  <si>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</si>
  <si>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</si>
  <si>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</si>
  <si>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</si>
  <si>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</si>
  <si>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</si>
  <si>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</si>
  <si>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</si>
  <si>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</si>
  <si>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</si>
  <si>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</si>
  <si>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</si>
  <si>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</si>
  <si>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</si>
  <si>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</si>
  <si>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</si>
  <si>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</si>
  <si>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</si>
  <si>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</si>
  <si>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</si>
  <si>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</si>
  <si>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</si>
  <si>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</si>
  <si>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</si>
  <si>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</si>
  <si>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</si>
  <si>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</si>
  <si>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</si>
  <si>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</si>
  <si>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</si>
  <si>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</si>
  <si>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</si>
  <si>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</si>
  <si>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</si>
  <si>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</si>
  <si>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</si>
  <si>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</si>
  <si>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</si>
  <si>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</si>
  <si>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</si>
  <si>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</si>
  <si>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</si>
  <si>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</si>
  <si>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</si>
  <si>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</si>
  <si>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</si>
  <si>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</si>
  <si>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</si>
  <si>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</si>
  <si>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</si>
  <si>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</si>
  <si>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</si>
  <si>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</si>
  <si>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</si>
  <si>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</si>
  <si>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</si>
  <si>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</si>
  <si>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</si>
  <si>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</si>
  <si>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</si>
  <si>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</si>
  <si>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</si>
  <si>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</si>
  <si>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</si>
  <si>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</si>
  <si>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</si>
  <si>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</si>
  <si>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</si>
  <si>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</si>
  <si>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</si>
  <si>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</si>
  <si>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</si>
  <si>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</si>
  <si>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</si>
  <si>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</si>
  <si>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</si>
  <si>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</si>
  <si>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</si>
  <si>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</si>
  <si>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</si>
  <si>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</si>
  <si>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</si>
  <si>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</si>
  <si>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</si>
  <si>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</si>
  <si>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</si>
  <si>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</si>
  <si>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</si>
  <si>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</si>
  <si>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</si>
  <si>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</si>
  <si>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</si>
  <si>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</si>
  <si>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</si>
  <si>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</si>
  <si>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</si>
  <si>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</si>
  <si>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</si>
  <si>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</si>
  <si>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</si>
  <si>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</si>
  <si>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</si>
  <si>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</si>
  <si>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</si>
  <si>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</si>
  <si>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</si>
  <si>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</si>
  <si>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</si>
  <si>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</si>
  <si>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</si>
  <si>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</si>
  <si>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</si>
  <si>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</si>
  <si>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</si>
  <si>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</si>
  <si>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</si>
  <si>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</si>
  <si>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</si>
  <si>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</si>
  <si>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</si>
  <si>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</si>
  <si>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</si>
  <si>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</si>
  <si>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</si>
  <si>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</si>
  <si>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</si>
  <si>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</si>
  <si>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</si>
  <si>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</si>
  <si>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</si>
  <si>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</si>
  <si>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</si>
  <si>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</si>
  <si>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</si>
  <si>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</si>
  <si>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</si>
  <si>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</si>
  <si>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</si>
  <si>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</si>
  <si>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</si>
  <si>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</si>
  <si>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</si>
  <si>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</si>
  <si>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</si>
  <si>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</si>
  <si>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</si>
  <si>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</si>
  <si>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</si>
  <si>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</si>
  <si>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</si>
  <si>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</si>
  <si>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</si>
  <si>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</si>
  <si>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</si>
  <si>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</si>
  <si>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</si>
  <si>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</si>
  <si>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</si>
  <si>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</si>
  <si>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</si>
  <si>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</si>
  <si>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</si>
  <si>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</si>
  <si>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</si>
  <si>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</si>
  <si>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</si>
  <si>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</si>
  <si>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</si>
  <si>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</si>
  <si>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</si>
  <si>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</si>
  <si>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</si>
  <si>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</si>
  <si>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</si>
  <si>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</si>
  <si>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</si>
  <si>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</si>
  <si>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</si>
  <si>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</si>
  <si>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</si>
  <si>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</si>
  <si>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</si>
  <si>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</si>
  <si>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</si>
  <si>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</si>
  <si>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</si>
  <si>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</si>
  <si>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</si>
  <si>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</si>
  <si>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</si>
  <si>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</si>
  <si>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</si>
  <si>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</si>
  <si>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</si>
  <si>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</si>
  <si>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</si>
  <si>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</si>
  <si>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</si>
  <si>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</si>
  <si>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</si>
  <si>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</si>
  <si>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</si>
  <si>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</si>
  <si>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</si>
  <si>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</si>
  <si>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</si>
  <si>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</si>
  <si>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</si>
  <si>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</si>
  <si>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</si>
  <si>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</si>
  <si>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</si>
  <si>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</si>
  <si>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</si>
  <si>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</si>
  <si>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</si>
  <si>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</si>
  <si>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</si>
  <si>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</si>
  <si>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</si>
  <si>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</si>
  <si>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</si>
  <si>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</si>
  <si>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</si>
  <si>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</si>
  <si>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</si>
  <si>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</si>
  <si>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</si>
  <si>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</si>
  <si>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</si>
  <si>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</si>
  <si>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</si>
  <si>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</si>
  <si>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</si>
  <si>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</si>
  <si>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</si>
  <si>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</si>
  <si>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</si>
  <si>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</si>
  <si>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</si>
  <si>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</si>
  <si>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</si>
  <si>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</si>
  <si>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</si>
  <si>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</si>
  <si>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</si>
  <si>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</si>
  <si>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</si>
  <si>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</si>
  <si>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</si>
  <si>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</si>
  <si>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</si>
  <si>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</si>
  <si>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</si>
  <si>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</si>
  <si>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</si>
  <si>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</si>
  <si>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</si>
  <si>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</si>
  <si>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</si>
  <si>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</si>
  <si>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</si>
  <si>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</si>
  <si>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</si>
  <si>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</si>
  <si>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</si>
  <si>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</si>
  <si>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</si>
  <si>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</si>
  <si>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</si>
  <si>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</si>
  <si>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</si>
  <si>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</si>
  <si>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</si>
  <si>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</si>
  <si>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</si>
  <si>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</si>
  <si>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</si>
  <si>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</si>
  <si>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</si>
  <si>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</si>
  <si>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</si>
  <si>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</si>
  <si>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</si>
  <si>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</si>
  <si>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</si>
  <si>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</si>
  <si>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</si>
  <si>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</si>
  <si>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</si>
  <si>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</si>
  <si>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</si>
  <si>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</si>
  <si>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</si>
  <si>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</si>
  <si>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</si>
  <si>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</si>
  <si>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</si>
  <si>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</si>
  <si>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</si>
  <si>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</si>
  <si>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</si>
  <si>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</si>
  <si>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</si>
  <si>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</si>
  <si>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</si>
  <si>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</si>
  <si>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</si>
  <si>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</si>
  <si>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</si>
  <si>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</si>
  <si>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</si>
  <si>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</si>
  <si>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</si>
  <si>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</si>
  <si>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</si>
  <si>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</si>
  <si>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</si>
  <si>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</si>
  <si>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</si>
  <si>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</si>
  <si>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</si>
  <si>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</si>
  <si>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</si>
  <si>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</si>
  <si>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</si>
  <si>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</si>
  <si>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</si>
  <si>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</si>
  <si>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</si>
  <si>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</si>
  <si>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</si>
  <si>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</si>
  <si>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</si>
  <si>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</si>
  <si>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</si>
  <si>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</si>
  <si>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</si>
  <si>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</si>
  <si>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</si>
  <si>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</si>
  <si>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</si>
  <si>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</si>
  <si>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</si>
  <si>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</si>
  <si>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</si>
  <si>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</si>
  <si>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</si>
  <si>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</si>
  <si>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</si>
  <si>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</si>
  <si>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</si>
  <si>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</si>
  <si>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</si>
  <si>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</si>
  <si>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</si>
  <si>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</si>
  <si>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</si>
  <si>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</si>
  <si>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</si>
  <si>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</si>
  <si>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</si>
  <si>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</si>
  <si>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</si>
  <si>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</si>
  <si>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</si>
  <si>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</si>
  <si>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</si>
  <si>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</si>
  <si>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</si>
  <si>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</si>
  <si>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</si>
  <si>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</si>
  <si>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</si>
  <si>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</si>
  <si>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</si>
  <si>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</si>
  <si>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</si>
  <si>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</si>
  <si>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</si>
  <si>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</si>
  <si>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</si>
  <si>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</si>
  <si>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</si>
  <si>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</si>
  <si>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</si>
  <si>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</si>
  <si>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</si>
  <si>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</si>
  <si>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</si>
  <si>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</si>
  <si>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</si>
  <si>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</si>
  <si>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</si>
  <si>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</si>
  <si>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</si>
  <si>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</si>
  <si>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</si>
  <si>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</si>
  <si>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</si>
  <si>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</si>
  <si>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</si>
  <si>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</si>
  <si>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</si>
  <si>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</si>
  <si>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</si>
  <si>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</si>
  <si>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</si>
  <si>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</si>
  <si>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</si>
  <si>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</si>
  <si>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</si>
  <si>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</si>
  <si>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</si>
  <si>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</si>
  <si>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</si>
  <si>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</si>
  <si>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</si>
  <si>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</si>
  <si>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</si>
  <si>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</si>
  <si>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</si>
  <si>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</si>
  <si>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</si>
  <si>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</si>
  <si>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</si>
  <si>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</si>
  <si>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</si>
  <si>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</si>
  <si>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</si>
  <si>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</si>
  <si>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</si>
  <si>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</si>
  <si>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</si>
  <si>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</si>
  <si>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</si>
  <si>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</si>
  <si>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</si>
  <si>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</si>
  <si>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</si>
  <si>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</si>
  <si>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</si>
  <si>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</si>
  <si>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</si>
  <si>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</si>
  <si>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</si>
  <si>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</si>
  <si>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</si>
  <si>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</si>
  <si>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</si>
  <si>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</si>
  <si>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</si>
  <si>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</si>
  <si>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</si>
  <si>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</si>
  <si>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</si>
  <si>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</si>
  <si>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</si>
  <si>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</si>
  <si>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</si>
  <si>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</si>
  <si>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</si>
  <si>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</si>
  <si>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</si>
  <si>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</si>
  <si>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</si>
  <si>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</si>
  <si>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</si>
  <si>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</si>
  <si>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</si>
  <si>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</si>
  <si>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</si>
  <si>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</si>
  <si>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</si>
  <si>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</si>
  <si>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</si>
  <si>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</si>
  <si>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</si>
  <si>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</si>
  <si>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</si>
  <si>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</si>
  <si>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</si>
  <si>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</si>
  <si>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</si>
  <si>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</si>
  <si>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</si>
  <si>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</si>
  <si>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</si>
  <si>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</si>
  <si>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</si>
  <si>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</si>
  <si>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</si>
  <si>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</si>
  <si>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</si>
  <si>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</si>
  <si>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</si>
  <si>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</si>
  <si>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</si>
  <si>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</si>
  <si>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</si>
  <si>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</si>
  <si>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</si>
  <si>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</si>
  <si>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</si>
  <si>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</si>
  <si>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</si>
  <si>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</si>
  <si>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</si>
  <si>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</si>
  <si>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</si>
  <si>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</si>
  <si>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</si>
  <si>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</si>
  <si>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</si>
  <si>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</si>
  <si>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</si>
  <si>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</si>
  <si>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</si>
  <si>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</si>
  <si>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</si>
  <si>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</si>
  <si>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</si>
  <si>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</si>
  <si>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</si>
  <si>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</si>
  <si>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</si>
  <si>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</si>
  <si>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</si>
  <si>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</si>
  <si>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</si>
  <si>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</si>
  <si>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</si>
  <si>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</si>
  <si>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</si>
  <si>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</si>
  <si>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</si>
  <si>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</si>
  <si>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</si>
  <si>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</si>
  <si>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</si>
  <si>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</si>
  <si>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</si>
  <si>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</si>
  <si>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</si>
  <si>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</si>
  <si>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</si>
  <si>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</si>
  <si>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</si>
  <si>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</si>
  <si>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</si>
  <si>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</si>
  <si>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</si>
  <si>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</si>
  <si>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</si>
  <si>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</si>
  <si>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</si>
  <si>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</si>
  <si>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</si>
  <si>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</si>
  <si>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</si>
  <si>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</si>
  <si>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</si>
  <si>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</si>
  <si>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</si>
  <si>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</si>
  <si>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</si>
  <si>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</si>
  <si>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</si>
  <si>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</si>
  <si>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</si>
  <si>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</si>
  <si>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</si>
  <si>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</si>
  <si>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</si>
  <si>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</si>
  <si>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</si>
  <si>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</si>
  <si>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</si>
  <si>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</si>
  <si>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</si>
  <si>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</si>
  <si>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</si>
  <si>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</si>
  <si>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</si>
  <si>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</si>
  <si>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</si>
  <si>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</si>
  <si>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</si>
  <si>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</si>
  <si>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</si>
  <si>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</si>
  <si>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</si>
  <si>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</si>
  <si>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</si>
  <si>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</si>
  <si>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</si>
  <si>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</si>
  <si>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</si>
  <si>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</si>
  <si>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</si>
  <si>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</si>
  <si>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</si>
  <si>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</si>
  <si>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</si>
  <si>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</si>
  <si>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</si>
  <si>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</si>
  <si>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</si>
  <si>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</si>
  <si>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</si>
  <si>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</si>
  <si>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</si>
  <si>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</si>
  <si>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</si>
  <si>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</si>
  <si>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</si>
  <si>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</si>
  <si>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</si>
  <si>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</si>
  <si>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</si>
  <si>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</si>
  <si>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</si>
  <si>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</si>
  <si>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</si>
  <si>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</si>
  <si>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</si>
  <si>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</si>
  <si>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</si>
  <si>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</si>
  <si>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</si>
  <si>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</si>
  <si>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</si>
  <si>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</si>
  <si>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</si>
  <si>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</si>
  <si>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</si>
  <si>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</si>
  <si>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</si>
  <si>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</si>
  <si>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</si>
  <si>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</si>
  <si>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</si>
  <si>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</si>
  <si>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</si>
  <si>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</si>
  <si>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</si>
  <si>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</si>
  <si>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</si>
  <si>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</si>
  <si>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</si>
  <si>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</si>
  <si>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</si>
  <si>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</si>
  <si>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</si>
  <si>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</si>
  <si>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</si>
  <si>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</si>
  <si>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</si>
  <si>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</si>
  <si>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</si>
  <si>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</si>
  <si>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</si>
  <si>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</si>
  <si>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</si>
  <si>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</si>
  <si>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</si>
  <si>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</si>
  <si>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</si>
  <si>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</si>
  <si>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</si>
  <si>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</si>
  <si>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</si>
  <si>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</si>
  <si>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</si>
  <si>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</si>
  <si>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</si>
  <si>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</si>
  <si>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</si>
  <si>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</si>
  <si>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</si>
  <si>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</si>
  <si>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</si>
  <si>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</si>
  <si>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</si>
  <si>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</si>
  <si>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</si>
  <si>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</si>
  <si>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</si>
  <si>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</si>
  <si>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</si>
  <si>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</si>
  <si>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</si>
  <si>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</si>
  <si>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</si>
  <si>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</si>
  <si>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</si>
  <si>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</si>
  <si>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</si>
  <si>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</si>
  <si>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</si>
  <si>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</si>
  <si>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</si>
  <si>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</si>
  <si>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</si>
  <si>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</si>
  <si>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</si>
  <si>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</si>
  <si>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</si>
  <si>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</si>
  <si>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</si>
  <si>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</si>
  <si>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</si>
  <si>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</si>
  <si>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</si>
  <si>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</si>
  <si>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</si>
  <si>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</si>
  <si>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</si>
  <si>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</si>
  <si>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</si>
  <si>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</si>
  <si>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</si>
  <si>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</si>
  <si>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</si>
  <si>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</si>
  <si>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</si>
  <si>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</si>
  <si>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</si>
  <si>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</si>
  <si>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</si>
  <si>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</si>
  <si>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</si>
  <si>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</si>
  <si>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</si>
  <si>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</si>
  <si>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</si>
  <si>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</si>
  <si>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</si>
  <si>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</si>
  <si>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</si>
  <si>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</si>
  <si>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</si>
  <si>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</si>
  <si>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</si>
  <si>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</si>
  <si>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</si>
  <si>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</si>
  <si>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</si>
  <si>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</si>
  <si>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</si>
  <si>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</si>
  <si>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</si>
  <si>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</si>
  <si>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</si>
  <si>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</si>
  <si>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</si>
  <si>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</si>
  <si>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</si>
  <si>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</si>
  <si>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</si>
  <si>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</si>
  <si>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</si>
  <si>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</si>
  <si>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</si>
  <si>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</si>
  <si>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</si>
  <si>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</si>
  <si>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</si>
  <si>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</si>
  <si>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</si>
  <si>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</si>
  <si>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</si>
  <si>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</si>
  <si>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</si>
  <si>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</si>
  <si>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</si>
  <si>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</si>
  <si>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</si>
  <si>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</si>
  <si>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</si>
  <si>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</si>
  <si>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</si>
  <si>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</si>
  <si>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</si>
  <si>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</si>
  <si>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</si>
  <si>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</si>
  <si>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</si>
  <si>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</si>
  <si>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</si>
  <si>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</si>
  <si>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</si>
  <si>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</si>
  <si>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</si>
  <si>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</si>
  <si>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</si>
  <si>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</si>
  <si>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</si>
  <si>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</si>
  <si>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</si>
  <si>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</si>
  <si>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</si>
  <si>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</si>
  <si>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</si>
  <si>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</si>
  <si>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</si>
  <si>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</si>
  <si>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</si>
  <si>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</si>
  <si>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</si>
  <si>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</si>
  <si>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</si>
  <si>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</si>
  <si>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</si>
  <si>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</si>
  <si>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</si>
  <si>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</si>
  <si>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</si>
  <si>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</si>
  <si>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</si>
  <si>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</si>
  <si>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</si>
  <si>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</si>
  <si>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</si>
  <si>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</si>
  <si>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</si>
  <si>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</si>
  <si>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</si>
  <si>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</si>
  <si>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</si>
  <si>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</si>
  <si>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</si>
  <si>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</si>
  <si>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</si>
  <si>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</si>
  <si>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</si>
  <si>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</si>
  <si>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</si>
  <si>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</si>
  <si>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</si>
  <si>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</si>
  <si>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</si>
  <si>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</si>
  <si>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</si>
  <si>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</si>
  <si>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</si>
  <si>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</si>
  <si>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</si>
  <si>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</si>
  <si>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</si>
  <si>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</si>
  <si>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</si>
  <si>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</si>
  <si>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</si>
  <si>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</si>
  <si>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</si>
  <si>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</si>
  <si>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</si>
  <si>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</si>
  <si>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</si>
  <si>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</si>
  <si>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</si>
  <si>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</si>
  <si>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</si>
  <si>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</si>
  <si>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</si>
  <si>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</si>
  <si>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</si>
  <si>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</si>
  <si>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</si>
  <si>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</si>
  <si>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</si>
  <si>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</si>
  <si>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</si>
  <si>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</si>
  <si>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</si>
  <si>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</si>
  <si>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</si>
  <si>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</si>
  <si>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</si>
  <si>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</si>
  <si>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</si>
  <si>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</si>
  <si>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</si>
  <si>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</si>
  <si>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</si>
  <si>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</si>
  <si>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</si>
  <si>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</si>
  <si>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</si>
  <si>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</si>
  <si>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</si>
  <si>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</si>
  <si>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</si>
  <si>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</si>
  <si>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</si>
  <si>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</si>
  <si>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</si>
  <si>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</si>
  <si>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</si>
  <si>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</si>
  <si>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</si>
  <si>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</si>
  <si>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</si>
  <si>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</si>
  <si>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</si>
  <si>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</si>
  <si>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</si>
  <si>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</si>
  <si>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</si>
  <si>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</si>
  <si>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</si>
  <si>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</si>
  <si>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</si>
  <si>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</si>
  <si>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</si>
  <si>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</si>
  <si>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</si>
  <si>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</si>
  <si>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</si>
  <si>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</si>
  <si>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</si>
  <si>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</si>
  <si>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</si>
  <si>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</si>
  <si>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</si>
  <si>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</si>
  <si>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</si>
  <si>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</si>
  <si>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</si>
  <si>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</si>
  <si>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</si>
  <si>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</si>
  <si>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</si>
  <si>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</si>
  <si>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</si>
  <si>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</si>
  <si>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</si>
  <si>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</si>
  <si>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</si>
  <si>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</si>
  <si>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</si>
  <si>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</si>
  <si>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</si>
  <si>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</si>
  <si>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</si>
  <si>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</si>
  <si>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</si>
  <si>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</si>
  <si>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</si>
  <si>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</si>
  <si>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</si>
  <si>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</si>
  <si>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</si>
  <si>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</si>
  <si>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</si>
  <si>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</si>
  <si>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</si>
  <si>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</si>
  <si>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</si>
  <si>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</si>
  <si>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</si>
  <si>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</si>
  <si>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</si>
  <si>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</si>
  <si>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</si>
  <si>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</si>
  <si>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</si>
  <si>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</si>
  <si>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</si>
  <si>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</si>
  <si>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</si>
  <si>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</si>
  <si>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</si>
  <si>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</si>
  <si>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</si>
  <si>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</si>
  <si>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</si>
  <si>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</si>
  <si>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</si>
  <si>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</si>
  <si>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</si>
  <si>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</si>
  <si>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</si>
  <si>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</si>
  <si>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</si>
  <si>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</si>
  <si>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</si>
  <si>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</si>
  <si>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</si>
  <si>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</si>
  <si>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</si>
  <si>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</si>
  <si>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</si>
  <si>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</si>
  <si>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</si>
  <si>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</si>
  <si>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</si>
  <si>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</si>
  <si>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</si>
  <si>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</si>
  <si>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</si>
  <si>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</si>
  <si>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</si>
  <si>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</si>
  <si>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</si>
  <si>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</si>
  <si>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</si>
  <si>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</si>
  <si>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</si>
  <si>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</si>
  <si>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</si>
  <si>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</si>
  <si>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</si>
  <si>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</si>
  <si>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</si>
  <si>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</si>
  <si>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</si>
  <si>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</si>
  <si>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</si>
  <si>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</si>
  <si>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</si>
  <si>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</si>
  <si>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</si>
  <si>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</si>
  <si>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</si>
  <si>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</si>
  <si>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</si>
  <si>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</si>
  <si>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</si>
  <si>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</si>
  <si>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</si>
  <si>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</si>
  <si>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</si>
  <si>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</si>
  <si>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</si>
  <si>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</si>
  <si>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</si>
  <si>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</si>
  <si>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</si>
  <si>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</si>
  <si>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</si>
  <si>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</si>
  <si>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</si>
  <si>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</si>
  <si>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</si>
  <si>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</si>
  <si>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</si>
  <si>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</si>
  <si>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</si>
  <si>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</si>
  <si>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</si>
  <si>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</si>
  <si>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</si>
  <si>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</si>
  <si>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</si>
  <si>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</si>
  <si>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</si>
  <si>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</si>
  <si>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</si>
  <si>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</si>
  <si>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</si>
  <si>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</si>
  <si>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</si>
  <si>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</si>
  <si>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</si>
  <si>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</si>
  <si>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</si>
  <si>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</si>
  <si>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</si>
  <si>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</si>
  <si>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</si>
  <si>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</si>
  <si>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</si>
  <si>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</si>
  <si>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</si>
  <si>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</si>
  <si>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</si>
  <si>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</si>
  <si>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</si>
  <si>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</si>
  <si>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</si>
  <si>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</si>
  <si>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</si>
  <si>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</si>
  <si>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</si>
  <si>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</si>
  <si>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</si>
  <si>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</si>
  <si>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</si>
  <si>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</si>
  <si>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</si>
  <si>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</si>
  <si>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</si>
  <si>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</si>
  <si>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</si>
  <si>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</si>
  <si>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</si>
  <si>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</si>
  <si>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</si>
  <si>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</si>
  <si>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</si>
  <si>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</si>
  <si>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</si>
  <si>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</si>
  <si>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</si>
  <si>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</si>
  <si>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</si>
  <si>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</si>
  <si>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</si>
  <si>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</si>
  <si>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</si>
  <si>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</si>
  <si>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</si>
  <si>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</si>
  <si>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</si>
  <si>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</si>
  <si>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</si>
  <si>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</si>
  <si>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</si>
  <si>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</si>
  <si>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</si>
  <si>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</si>
  <si>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</si>
  <si>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</si>
  <si>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</si>
  <si>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</si>
  <si>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</si>
  <si>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</si>
  <si>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</si>
  <si>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</si>
  <si>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</si>
  <si>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</si>
  <si>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</si>
  <si>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</si>
  <si>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</si>
  <si>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</si>
  <si>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</si>
  <si>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</si>
  <si>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</si>
  <si>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</si>
  <si>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</si>
  <si>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</si>
  <si>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</si>
  <si>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</si>
  <si>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</si>
  <si>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</si>
  <si>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</si>
  <si>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</si>
  <si>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</si>
  <si>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</si>
  <si>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</si>
  <si>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</si>
  <si>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</si>
  <si>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</si>
  <si>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</si>
  <si>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</si>
  <si>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</si>
  <si>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</si>
  <si>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</si>
  <si>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</si>
  <si>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</si>
  <si>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</si>
  <si>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</si>
  <si>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</si>
  <si>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</si>
  <si>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</si>
  <si>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</si>
  <si>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</si>
  <si>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</si>
  <si>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</si>
  <si>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</si>
  <si>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</si>
  <si>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</si>
  <si>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</si>
  <si>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</si>
  <si>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</si>
  <si>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</si>
  <si>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</si>
  <si>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</si>
  <si>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</si>
  <si>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</si>
  <si>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</si>
  <si>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</si>
  <si>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</si>
  <si>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</si>
  <si>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</si>
  <si>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</si>
  <si>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</si>
  <si>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</si>
  <si>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</si>
  <si>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</si>
  <si>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</si>
  <si>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</si>
  <si>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</si>
  <si>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</si>
  <si>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</si>
  <si>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</si>
  <si>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</si>
  <si>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</si>
  <si>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</si>
  <si>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</si>
  <si>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</si>
  <si>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</si>
  <si>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</si>
  <si>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</si>
  <si>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</si>
  <si>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</si>
  <si>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</si>
  <si>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</si>
  <si>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</si>
  <si>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</si>
  <si>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</si>
  <si>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</si>
  <si>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</si>
  <si>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</si>
  <si>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</si>
  <si>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</si>
  <si>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</si>
  <si>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</si>
  <si>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</si>
  <si>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</si>
  <si>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</si>
  <si>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</si>
  <si>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</si>
  <si>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</si>
  <si>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</si>
  <si>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</si>
  <si>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</si>
  <si>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</si>
  <si>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</si>
  <si>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</si>
  <si>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</si>
  <si>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</si>
  <si>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</si>
  <si>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</si>
  <si>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</si>
  <si>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</si>
  <si>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</si>
  <si>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</si>
  <si>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</si>
  <si>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</si>
  <si>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</si>
  <si>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</si>
  <si>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</si>
  <si>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</si>
  <si>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</si>
  <si>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</si>
  <si>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</si>
  <si>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</si>
  <si>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</si>
  <si>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</si>
  <si>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</si>
  <si>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</si>
  <si>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</si>
  <si>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</si>
  <si>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</si>
  <si>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</si>
  <si>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</si>
  <si>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</si>
  <si>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</si>
  <si>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</si>
  <si>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</si>
  <si>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</si>
  <si>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</si>
  <si>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</si>
  <si>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</si>
  <si>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</si>
  <si>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</si>
  <si>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</si>
  <si>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</si>
  <si>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</si>
  <si>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</si>
  <si>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</si>
  <si>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</si>
  <si>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</si>
  <si>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</si>
  <si>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</si>
  <si>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</si>
  <si>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</si>
  <si>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</si>
  <si>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</si>
  <si>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</si>
  <si>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</si>
  <si>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</si>
  <si>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</si>
  <si>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</si>
  <si>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</si>
  <si>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</si>
  <si>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</si>
  <si>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</si>
  <si>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</si>
  <si>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</si>
  <si>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</si>
  <si>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</si>
  <si>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</si>
  <si>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</si>
  <si>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</si>
  <si>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</si>
  <si>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</si>
  <si>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</si>
  <si>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</si>
  <si>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</si>
  <si>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</si>
  <si>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</si>
  <si>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</si>
  <si>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</si>
  <si>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</si>
  <si>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</si>
  <si>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</si>
  <si>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</si>
  <si>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</si>
  <si>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</si>
  <si>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</si>
  <si>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</si>
  <si>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</si>
  <si>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</si>
  <si>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</si>
  <si>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</si>
  <si>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</si>
  <si>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</si>
  <si>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</si>
  <si>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</si>
  <si>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</si>
  <si>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</si>
  <si>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</si>
  <si>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</si>
  <si>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</si>
  <si>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</si>
  <si>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</si>
  <si>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</si>
  <si>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</si>
  <si>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</si>
  <si>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</si>
  <si>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</si>
  <si>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</si>
  <si>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</si>
  <si>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</si>
  <si>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</si>
  <si>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</si>
  <si>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</si>
  <si>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</si>
  <si>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</si>
  <si>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</si>
  <si>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</si>
  <si>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</si>
  <si>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</si>
  <si>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</si>
  <si>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</si>
  <si>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</si>
  <si>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</si>
  <si>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</si>
  <si>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</si>
  <si>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</si>
  <si>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</si>
  <si>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</si>
  <si>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</si>
  <si>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</si>
  <si>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</si>
  <si>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</si>
  <si>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</si>
  <si>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</si>
  <si>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</si>
  <si>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</si>
  <si>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</si>
  <si>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</si>
  <si>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</si>
  <si>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</si>
  <si>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</si>
  <si>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</si>
  <si>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</si>
  <si>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</si>
  <si>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</si>
  <si>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</si>
  <si>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</si>
  <si>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</si>
  <si>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</si>
  <si>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</si>
  <si>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</si>
  <si>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</si>
  <si>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</si>
  <si>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</si>
  <si>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</si>
  <si>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</si>
  <si>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</si>
  <si>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</si>
  <si>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</si>
  <si>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</si>
  <si>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</si>
  <si>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</si>
  <si>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</si>
  <si>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</si>
  <si>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</si>
  <si>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</si>
  <si>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</si>
  <si>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</si>
  <si>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</si>
  <si>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</si>
  <si>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</si>
  <si>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</si>
  <si>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</si>
  <si>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</si>
  <si>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</si>
  <si>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</si>
  <si>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</si>
  <si>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</si>
  <si>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</si>
  <si>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</si>
  <si>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</si>
  <si>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</si>
  <si>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</si>
  <si>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</si>
  <si>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</si>
  <si>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</si>
  <si>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</si>
  <si>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</si>
  <si>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</si>
  <si>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</si>
  <si>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</si>
  <si>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</si>
  <si>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</si>
  <si>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</si>
  <si>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</si>
  <si>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</si>
  <si>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</si>
  <si>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</si>
  <si>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</si>
  <si>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</si>
  <si>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</si>
  <si>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</si>
  <si>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</si>
  <si>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</si>
  <si>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</si>
  <si>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</si>
  <si>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</si>
  <si>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</si>
  <si>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</si>
  <si>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</si>
  <si>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</si>
  <si>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</si>
  <si>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</si>
  <si>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</si>
  <si>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</si>
  <si>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</si>
  <si>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</si>
  <si>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</si>
  <si>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</si>
  <si>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</si>
  <si>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</si>
  <si>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</si>
  <si>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</si>
  <si>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</si>
  <si>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</si>
  <si>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</si>
  <si>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</si>
  <si>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</si>
  <si>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</si>
  <si>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</si>
  <si>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</si>
  <si>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</si>
  <si>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</si>
  <si>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</si>
  <si>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</si>
  <si>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</si>
  <si>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</si>
  <si>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</si>
  <si>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</si>
  <si>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</si>
  <si>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</si>
  <si>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</si>
  <si>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</si>
  <si>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</si>
  <si>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</si>
  <si>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</si>
  <si>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</si>
  <si>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</si>
  <si>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</si>
  <si>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</si>
  <si>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</si>
  <si>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</si>
  <si>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</si>
  <si>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</si>
  <si>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</si>
  <si>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</si>
  <si>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</si>
  <si>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</si>
  <si>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</si>
  <si>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</si>
  <si>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</si>
  <si>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</si>
  <si>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</si>
  <si>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</si>
  <si>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</si>
  <si>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</si>
  <si>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</si>
  <si>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</si>
  <si>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</si>
  <si>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</si>
  <si>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</si>
  <si>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</si>
  <si>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</si>
  <si>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</si>
  <si>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</si>
  <si>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</si>
  <si>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</si>
  <si>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</si>
  <si>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</si>
  <si>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</si>
  <si>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</si>
  <si>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</si>
  <si>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</si>
  <si>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</si>
  <si>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</si>
  <si>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</si>
  <si>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</si>
  <si>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</si>
  <si>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</si>
  <si>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</si>
  <si>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</si>
  <si>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</si>
  <si>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</si>
  <si>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</si>
  <si>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</si>
  <si>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</si>
  <si>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</si>
  <si>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</si>
  <si>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</si>
  <si>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</si>
  <si>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</si>
  <si>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</si>
  <si>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</si>
  <si>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</si>
  <si>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</si>
  <si>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</si>
  <si>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</si>
  <si>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</si>
  <si>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</si>
  <si>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</si>
  <si>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</si>
  <si>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</si>
  <si>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</si>
  <si>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</si>
  <si>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</si>
  <si>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</si>
  <si>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</si>
  <si>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</si>
  <si>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</si>
  <si>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</si>
  <si>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</si>
  <si>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</si>
  <si>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</si>
  <si>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</si>
  <si>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</si>
  <si>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</si>
  <si>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</si>
  <si>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</si>
  <si>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</si>
  <si>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</si>
  <si>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</si>
  <si>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</si>
  <si>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</si>
  <si>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</si>
  <si>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</si>
  <si>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</si>
  <si>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</si>
  <si>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</si>
  <si>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</si>
  <si>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</si>
  <si>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</si>
  <si>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</si>
  <si>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</si>
  <si>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</si>
  <si>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</si>
  <si>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</si>
  <si>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</si>
  <si>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</si>
  <si>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</si>
  <si>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</si>
  <si>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</si>
  <si>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</si>
  <si>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</si>
  <si>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</si>
  <si>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</si>
  <si>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</si>
  <si>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</si>
  <si>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</si>
  <si>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</si>
  <si>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</si>
  <si>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</si>
  <si>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</si>
  <si>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</si>
  <si>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</si>
  <si>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</si>
  <si>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</si>
  <si>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</si>
  <si>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</si>
  <si>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</si>
  <si>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</si>
  <si>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</si>
  <si>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</si>
  <si>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</si>
  <si>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</si>
  <si>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</si>
  <si>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</si>
  <si>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</si>
  <si>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</si>
  <si>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</si>
  <si>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</si>
  <si>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</si>
  <si>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</si>
  <si>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</si>
  <si>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</si>
  <si>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</si>
  <si>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</si>
  <si>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</si>
  <si>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</si>
  <si>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</si>
  <si>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</si>
  <si>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</si>
  <si>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</si>
  <si>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</si>
  <si>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</si>
  <si>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</si>
  <si>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</si>
  <si>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</si>
  <si>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</si>
  <si>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</si>
  <si>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</si>
  <si>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</si>
  <si>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</si>
  <si>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</si>
  <si>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</si>
  <si>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</si>
  <si>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</si>
  <si>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</si>
  <si>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</si>
  <si>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</si>
  <si>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</si>
  <si>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</si>
  <si>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</si>
  <si>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</si>
  <si>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</si>
  <si>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</si>
  <si>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</si>
  <si>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</si>
  <si>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</si>
  <si>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</si>
  <si>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</si>
  <si>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</si>
  <si>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</si>
  <si>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</si>
  <si>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</si>
  <si>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</si>
  <si>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</si>
  <si>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</si>
  <si>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</si>
  <si>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</si>
  <si>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</si>
  <si>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</si>
  <si>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</si>
  <si>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</si>
  <si>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</si>
  <si>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</si>
  <si>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</si>
  <si>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</si>
  <si>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</si>
  <si>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</si>
  <si>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</si>
  <si>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</si>
  <si>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</si>
  <si>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</si>
  <si>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</si>
  <si>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</si>
  <si>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</si>
  <si>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</si>
  <si>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</si>
  <si>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</si>
  <si>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</si>
  <si>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</si>
  <si>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</si>
  <si>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</si>
  <si>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</si>
  <si>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</si>
  <si>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</si>
  <si>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</si>
  <si>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</si>
  <si>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</si>
  <si>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</si>
  <si>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</si>
  <si>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</si>
  <si>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</si>
  <si>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</si>
  <si>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</si>
  <si>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</si>
  <si>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</si>
  <si>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</si>
  <si>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</si>
  <si>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</si>
  <si>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</si>
  <si>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</si>
  <si>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</si>
  <si>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</si>
  <si>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</si>
  <si>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</si>
  <si>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</si>
  <si>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</si>
  <si>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</si>
  <si>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</si>
  <si>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</si>
  <si>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</si>
  <si>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</si>
  <si>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</si>
  <si>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</si>
  <si>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</si>
  <si>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</si>
  <si>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</si>
  <si>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</si>
  <si>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</si>
  <si>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</si>
  <si>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</si>
  <si>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</si>
  <si>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</si>
  <si>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</si>
  <si>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</si>
  <si>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</si>
  <si>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</si>
  <si>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</si>
  <si>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</si>
  <si>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</si>
  <si>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</si>
  <si>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</si>
  <si>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</si>
  <si>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</si>
  <si>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</si>
  <si>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</si>
  <si>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</si>
  <si>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</si>
  <si>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</si>
  <si>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</si>
  <si>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</si>
  <si>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</si>
  <si>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</si>
  <si>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</si>
  <si>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</si>
  <si>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</si>
  <si>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</si>
  <si>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</si>
  <si>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</si>
  <si>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</si>
  <si>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</si>
  <si>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</si>
  <si>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</si>
  <si>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</si>
  <si>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</si>
  <si>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</si>
  <si>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</si>
  <si>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</si>
  <si>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</si>
  <si>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</si>
  <si>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</si>
  <si>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</si>
  <si>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</si>
  <si>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</si>
  <si>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</si>
  <si>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</si>
  <si>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</si>
  <si>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</si>
  <si>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</si>
  <si>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</si>
  <si>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</si>
  <si>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</si>
  <si>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</si>
  <si>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</si>
  <si>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</si>
  <si>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</si>
  <si>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</si>
  <si>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</si>
  <si>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</si>
  <si>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</si>
  <si>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</si>
  <si>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</si>
  <si>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</si>
  <si>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</si>
  <si>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</si>
  <si>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</si>
  <si>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</si>
  <si>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</si>
  <si>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</si>
  <si>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</si>
  <si>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</si>
  <si>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</si>
  <si>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</si>
  <si>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</si>
  <si>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</si>
  <si>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</si>
  <si>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</si>
  <si>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</si>
  <si>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</si>
  <si>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</si>
  <si>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</si>
  <si>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</si>
  <si>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</si>
  <si>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</si>
  <si>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</si>
  <si>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</si>
  <si>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</si>
  <si>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</si>
  <si>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</si>
  <si>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</si>
  <si>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</si>
  <si>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</si>
  <si>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</si>
  <si>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</si>
  <si>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</si>
  <si>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</si>
  <si>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</si>
  <si>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</si>
  <si>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</si>
  <si>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</si>
  <si>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</si>
  <si>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</si>
  <si>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</si>
  <si>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</si>
  <si>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</si>
  <si>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</si>
  <si>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</si>
  <si>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</si>
  <si>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</si>
  <si>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</si>
  <si>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</si>
  <si>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</si>
  <si>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</si>
  <si>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</si>
  <si>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</si>
  <si>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</si>
  <si>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</si>
  <si>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</si>
  <si>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</si>
  <si>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</si>
  <si>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</si>
  <si>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</si>
  <si>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</si>
  <si>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</si>
  <si>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</si>
  <si>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</si>
  <si>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</si>
  <si>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</si>
  <si>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</si>
  <si>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</si>
  <si>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</si>
  <si>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</si>
  <si>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</si>
  <si>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</si>
  <si>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</si>
  <si>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</si>
  <si>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</si>
  <si>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</si>
  <si>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</si>
  <si>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</si>
  <si>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</si>
  <si>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</si>
  <si>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</si>
  <si>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</si>
  <si>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</si>
  <si>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</si>
  <si>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</si>
  <si>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</si>
  <si>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</si>
  <si>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</si>
  <si>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</si>
  <si>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</si>
  <si>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</si>
  <si>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</si>
  <si>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</si>
  <si>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</si>
  <si>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</si>
  <si>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</si>
  <si>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</si>
  <si>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</si>
  <si>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</si>
  <si>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</si>
  <si>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</si>
  <si>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</si>
  <si>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</si>
  <si>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</si>
  <si>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</si>
  <si>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</si>
  <si>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</si>
  <si>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</si>
  <si>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</si>
  <si>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</si>
  <si>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</si>
  <si>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</si>
  <si>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</si>
  <si>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</si>
  <si>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</si>
  <si>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</si>
  <si>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</si>
  <si>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</si>
  <si>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</si>
  <si>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</si>
  <si>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</si>
  <si>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</si>
  <si>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</si>
  <si>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</si>
  <si>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</si>
  <si>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</si>
  <si>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</si>
  <si>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</si>
  <si>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</si>
  <si>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</si>
  <si>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</si>
  <si>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</si>
  <si>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</si>
  <si>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</si>
  <si>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</si>
  <si>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</si>
  <si>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</si>
  <si>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</si>
  <si>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</si>
  <si>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</si>
  <si>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</si>
  <si>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</si>
  <si>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</si>
  <si>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</si>
  <si>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</si>
  <si>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</si>
  <si>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</si>
  <si>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</si>
  <si>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</si>
  <si>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</si>
  <si>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</si>
  <si>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</si>
  <si>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</si>
  <si>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</si>
  <si>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</si>
  <si>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</si>
  <si>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</si>
  <si>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</si>
  <si>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</si>
  <si>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</si>
  <si>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</si>
  <si>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</si>
  <si>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</si>
  <si>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</si>
  <si>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</si>
  <si>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</si>
  <si>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</si>
  <si>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</si>
  <si>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</si>
  <si>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</si>
  <si>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</si>
  <si>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</si>
  <si>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</si>
  <si>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</si>
  <si>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</si>
  <si>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</si>
  <si>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</si>
  <si>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</si>
  <si>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</si>
  <si>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</si>
  <si>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</si>
  <si>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</si>
  <si>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</si>
  <si>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</si>
  <si>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</si>
  <si>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</si>
  <si>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</si>
  <si>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</si>
  <si>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</si>
  <si>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</si>
  <si>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</si>
  <si>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</si>
  <si>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</si>
  <si>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</si>
  <si>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</si>
  <si>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</si>
  <si>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</si>
  <si>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</si>
  <si>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</si>
  <si>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</si>
  <si>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</si>
  <si>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</si>
  <si>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</si>
  <si>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</si>
  <si>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</si>
  <si>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</si>
  <si>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</si>
  <si>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</si>
  <si>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</si>
  <si>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</si>
  <si>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</si>
  <si>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</si>
  <si>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</si>
  <si>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</si>
  <si>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</si>
  <si>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</si>
  <si>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</si>
  <si>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</si>
  <si>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</si>
  <si>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</si>
  <si>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</si>
  <si>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</si>
  <si>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</si>
  <si>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</si>
  <si>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</si>
  <si>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</si>
  <si>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</si>
  <si>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</si>
  <si>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</si>
  <si>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</si>
  <si>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</si>
  <si>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</si>
  <si>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</si>
  <si>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</si>
  <si>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</si>
  <si>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</si>
  <si>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</si>
  <si>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</si>
  <si>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</si>
  <si>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</si>
  <si>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</si>
  <si>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</si>
  <si>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</si>
  <si>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</si>
  <si>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</si>
  <si>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</si>
  <si>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</si>
  <si>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</si>
  <si>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</si>
  <si>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</si>
  <si>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</si>
  <si>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</si>
  <si>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</si>
  <si>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</si>
  <si>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</si>
  <si>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</si>
  <si>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</si>
  <si>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</si>
  <si>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</si>
  <si>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</si>
  <si>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</si>
  <si>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</si>
  <si>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</si>
  <si>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</si>
  <si>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</si>
  <si>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</si>
  <si>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</si>
  <si>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</si>
  <si>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</si>
  <si>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</si>
  <si>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</si>
  <si>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</si>
  <si>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</si>
  <si>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</si>
  <si>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</si>
  <si>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</si>
  <si>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</si>
  <si>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</si>
  <si>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</si>
  <si>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</si>
  <si>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</si>
  <si>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</si>
  <si>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</si>
  <si>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</si>
  <si>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</si>
  <si>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</si>
  <si>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</si>
  <si>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</si>
  <si>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</si>
  <si>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</si>
  <si>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</si>
  <si>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</si>
  <si>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</si>
  <si>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</si>
  <si>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</si>
  <si>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</si>
  <si>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</si>
  <si>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</si>
  <si>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</si>
  <si>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</si>
  <si>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</si>
  <si>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</si>
  <si>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</si>
  <si>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</si>
  <si>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</si>
  <si>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</si>
  <si>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</si>
  <si>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</si>
  <si>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</si>
  <si>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</si>
  <si>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</si>
  <si>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</si>
  <si>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</si>
  <si>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</si>
  <si>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</si>
  <si>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</si>
  <si>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</si>
  <si>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</si>
  <si>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</si>
  <si>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</si>
  <si>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</si>
  <si>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</si>
  <si>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</si>
  <si>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</si>
  <si>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</si>
  <si>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</si>
  <si>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</si>
  <si>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</si>
  <si>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</si>
  <si>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</si>
  <si>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</si>
  <si>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</si>
  <si>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</si>
  <si>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</si>
  <si>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</si>
  <si>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</si>
  <si>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</si>
  <si>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</si>
  <si>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</si>
  <si>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</si>
  <si>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</si>
  <si>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</si>
  <si>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</si>
  <si>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</si>
  <si>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</si>
  <si>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</si>
  <si>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</si>
  <si>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</si>
  <si>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</si>
  <si>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</si>
  <si>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</si>
  <si>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</si>
  <si>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</si>
  <si>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</si>
  <si>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</si>
  <si>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</si>
  <si>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</si>
  <si>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</si>
  <si>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</si>
  <si>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</si>
  <si>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</si>
  <si>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</si>
  <si>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</si>
  <si>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</si>
  <si>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</si>
  <si>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</si>
  <si>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</si>
  <si>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</si>
  <si>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</si>
  <si>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</si>
  <si>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</si>
  <si>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</si>
  <si>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</si>
  <si>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</si>
  <si>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</si>
  <si>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</si>
  <si>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</si>
  <si>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</si>
  <si>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</si>
  <si>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</si>
  <si>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</si>
  <si>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</si>
  <si>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</si>
  <si>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</si>
  <si>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</si>
  <si>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</si>
  <si>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</si>
  <si>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</si>
  <si>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</si>
  <si>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</si>
  <si>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</si>
  <si>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</si>
  <si>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</si>
  <si>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</si>
  <si>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</si>
  <si>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</si>
  <si>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</si>
  <si>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</si>
  <si>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</si>
  <si>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</si>
  <si>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</si>
  <si>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</si>
  <si>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</si>
  <si>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</si>
  <si>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</si>
  <si>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</si>
  <si>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</si>
  <si>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</si>
  <si>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</si>
  <si>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</si>
  <si>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</si>
  <si>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</si>
  <si>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</si>
  <si>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</si>
  <si>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</si>
  <si>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</si>
  <si>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</si>
  <si>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</si>
  <si>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</si>
  <si>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</si>
  <si>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</si>
  <si>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</si>
  <si>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</si>
  <si>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</si>
  <si>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</si>
  <si>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</si>
  <si>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</si>
  <si>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</si>
  <si>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</si>
  <si>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</si>
  <si>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</si>
  <si>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</si>
  <si>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</si>
  <si>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</si>
  <si>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</si>
  <si>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</si>
  <si>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</si>
  <si>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</si>
  <si>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</si>
  <si>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</si>
  <si>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</si>
  <si>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</si>
  <si>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</si>
  <si>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</si>
  <si>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</si>
  <si>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</si>
  <si>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</si>
  <si>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</si>
  <si>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</si>
  <si>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</si>
  <si>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</si>
  <si>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</si>
  <si>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</si>
  <si>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</si>
  <si>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</si>
  <si>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</si>
  <si>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</si>
  <si>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</si>
  <si>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</si>
  <si>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</si>
  <si>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</si>
  <si>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</si>
  <si>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</si>
  <si>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</si>
  <si>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</si>
  <si>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</si>
  <si>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</si>
  <si>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</si>
  <si>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</si>
  <si>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</si>
  <si>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</si>
  <si>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</si>
  <si>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</si>
  <si>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</si>
  <si>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</si>
  <si>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</si>
  <si>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</si>
  <si>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</si>
  <si>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</si>
  <si>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</si>
  <si>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</si>
  <si>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</si>
  <si>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</si>
  <si>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</si>
  <si>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</si>
  <si>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</si>
  <si>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</si>
  <si>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</si>
  <si>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</si>
  <si>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</si>
  <si>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</si>
  <si>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</si>
  <si>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</si>
  <si>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</si>
  <si>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</si>
  <si>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</si>
  <si>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</si>
  <si>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</si>
  <si>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</si>
  <si>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</si>
  <si>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</si>
  <si>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</si>
  <si>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</si>
  <si>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</si>
  <si>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</si>
  <si>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</si>
  <si>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</si>
  <si>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</si>
  <si>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</si>
  <si>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</si>
  <si>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</si>
  <si>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</si>
  <si>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</si>
  <si>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</si>
  <si>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</si>
  <si>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</si>
  <si>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</si>
  <si>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</si>
  <si>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</si>
  <si>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</si>
  <si>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</si>
  <si>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</si>
  <si>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</si>
  <si>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</si>
  <si>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</si>
  <si>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</si>
  <si>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</si>
  <si>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</si>
  <si>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</si>
  <si>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</si>
  <si>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</si>
  <si>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</si>
  <si>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</si>
  <si>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</si>
  <si>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</si>
  <si>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</si>
  <si>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</si>
  <si>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</si>
  <si>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</si>
  <si>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</si>
  <si>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</si>
  <si>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</si>
  <si>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</si>
  <si>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</si>
  <si>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</si>
  <si>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</si>
  <si>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</si>
  <si>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</si>
  <si>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</si>
  <si>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</si>
  <si>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</si>
  <si>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</si>
  <si>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</si>
  <si>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</si>
  <si>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</si>
  <si>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</si>
  <si>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</si>
  <si>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</si>
  <si>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</si>
  <si>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</si>
  <si>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</si>
  <si>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</si>
  <si>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</si>
  <si>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</si>
  <si>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</si>
  <si>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</si>
  <si>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</si>
  <si>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</si>
  <si>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</si>
  <si>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</si>
  <si>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</si>
  <si>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</si>
  <si>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</si>
  <si>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</si>
  <si>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</si>
  <si>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</si>
  <si>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</si>
  <si>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</si>
  <si>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</si>
  <si>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</si>
  <si>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</si>
  <si>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</si>
  <si>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</si>
  <si>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</si>
  <si>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</si>
  <si>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</si>
  <si>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</si>
  <si>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</si>
  <si>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</si>
  <si>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</si>
  <si>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</si>
  <si>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</si>
  <si>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</si>
  <si>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</si>
  <si>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</si>
  <si>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</si>
  <si>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</si>
  <si>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</si>
  <si>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</si>
  <si>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</si>
  <si>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</si>
  <si>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</si>
  <si>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</si>
  <si>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</si>
  <si>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</si>
  <si>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</si>
  <si>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</si>
  <si>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</si>
  <si>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</si>
  <si>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</si>
  <si>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</si>
  <si>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</si>
  <si>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</si>
  <si>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</si>
  <si>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</si>
  <si>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</si>
  <si>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</si>
  <si>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</si>
  <si>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</si>
  <si>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</si>
  <si>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</si>
  <si>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</si>
  <si>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</si>
  <si>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</si>
  <si>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</si>
  <si>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</si>
  <si>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</si>
  <si>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</si>
  <si>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</si>
  <si>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</si>
  <si>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</si>
  <si>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</si>
  <si>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</si>
  <si>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</si>
  <si>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</si>
  <si>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</si>
  <si>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</si>
  <si>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</si>
  <si>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</si>
  <si>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</si>
  <si>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</si>
  <si>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</si>
  <si>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</si>
  <si>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</si>
  <si>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</si>
  <si>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</si>
  <si>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</si>
  <si>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</si>
  <si>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</si>
  <si>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</si>
  <si>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</si>
  <si>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</si>
  <si>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</si>
  <si>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</si>
  <si>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</si>
  <si>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</si>
  <si>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</si>
  <si>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</si>
  <si>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</si>
  <si>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</si>
  <si>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</si>
  <si>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</si>
  <si>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</si>
  <si>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</si>
  <si>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</si>
  <si>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</si>
  <si>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</si>
  <si>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</si>
  <si>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</si>
  <si>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</si>
  <si>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</si>
  <si>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</si>
  <si>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</si>
  <si>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</si>
  <si>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</si>
  <si>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</si>
  <si>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</si>
  <si>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</si>
  <si>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</si>
  <si>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</si>
  <si>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</si>
  <si>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</si>
  <si>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</si>
  <si>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</si>
  <si>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</si>
  <si>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</si>
  <si>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</si>
  <si>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</si>
  <si>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</si>
  <si>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</si>
  <si>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</si>
  <si>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</si>
  <si>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</si>
  <si>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</si>
  <si>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</si>
  <si>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</si>
  <si>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</si>
  <si>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</si>
  <si>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</si>
  <si>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</si>
  <si>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</si>
  <si>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</si>
  <si>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</si>
  <si>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</si>
  <si>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</si>
  <si>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</si>
  <si>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</si>
  <si>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</si>
  <si>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</si>
  <si>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</si>
  <si>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</si>
  <si>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</si>
  <si>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</si>
  <si>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</si>
  <si>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</si>
  <si>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</si>
  <si>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</si>
  <si>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</si>
  <si>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</si>
  <si>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</si>
  <si>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</si>
  <si>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</si>
  <si>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</si>
  <si>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</si>
  <si>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</si>
  <si>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</si>
  <si>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</si>
  <si>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</si>
  <si>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</si>
  <si>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</si>
  <si>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</si>
  <si>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</si>
  <si>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</si>
  <si>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</si>
  <si>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</si>
  <si>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</si>
  <si>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</si>
  <si>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</si>
  <si>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</si>
  <si>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</si>
  <si>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</si>
  <si>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</si>
  <si>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</si>
  <si>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</si>
  <si>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</si>
  <si>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</si>
  <si>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</si>
  <si>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</si>
  <si>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</si>
  <si>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</si>
  <si>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</si>
  <si>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</si>
  <si>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</si>
  <si>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</si>
  <si>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</si>
  <si>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</si>
  <si>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</si>
  <si>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</si>
  <si>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</si>
  <si>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</si>
  <si>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</si>
  <si>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</si>
  <si>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</si>
  <si>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</si>
  <si>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</si>
  <si>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</si>
  <si>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</si>
  <si>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</si>
  <si>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</si>
  <si>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</si>
  <si>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</si>
  <si>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</si>
  <si>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</si>
  <si>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</si>
  <si>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</si>
  <si>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</si>
  <si>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</si>
  <si>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</si>
  <si>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</si>
  <si>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</si>
  <si>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</si>
  <si>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</si>
  <si>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</si>
  <si>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</si>
  <si>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</si>
  <si>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</si>
  <si>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</si>
  <si>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</si>
  <si>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</si>
  <si>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</si>
  <si>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</si>
  <si>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</si>
  <si>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</si>
  <si>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</si>
  <si>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</si>
  <si>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</si>
  <si>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</si>
  <si>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</si>
  <si>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</si>
  <si>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</si>
  <si>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</si>
  <si>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</si>
  <si>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</si>
  <si>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</si>
  <si>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</si>
  <si>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</si>
  <si>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</si>
  <si>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</si>
  <si>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</si>
  <si>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</si>
  <si>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</si>
  <si>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</si>
  <si>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</si>
  <si>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</si>
  <si>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</si>
  <si>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</si>
  <si>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</si>
  <si>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</si>
  <si>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</si>
  <si>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</si>
  <si>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</si>
  <si>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</si>
  <si>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</si>
  <si>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</si>
  <si>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</si>
  <si>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</si>
  <si>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</si>
  <si>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</si>
  <si>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</si>
  <si>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</si>
  <si>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</si>
  <si>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</si>
  <si>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</si>
  <si>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</si>
  <si>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</si>
  <si>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</si>
  <si>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</si>
  <si>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</si>
  <si>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</si>
  <si>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</si>
  <si>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</si>
  <si>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</si>
  <si>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</si>
  <si>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</si>
  <si>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</si>
  <si>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</si>
  <si>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</si>
  <si>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</si>
  <si>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</si>
  <si>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</si>
  <si>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</si>
  <si>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</si>
  <si>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</si>
  <si>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</si>
  <si>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</si>
  <si>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</si>
  <si>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</si>
  <si>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</si>
  <si>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</si>
  <si>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</si>
  <si>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</si>
  <si>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</si>
  <si>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</si>
  <si>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</si>
  <si>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</si>
  <si>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</si>
  <si>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</si>
  <si>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</si>
  <si>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</si>
  <si>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</si>
  <si>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</si>
  <si>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</si>
  <si>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</si>
  <si>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</si>
  <si>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</si>
  <si>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</si>
  <si>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</si>
  <si>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</si>
  <si>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</si>
  <si>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</si>
  <si>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</si>
  <si>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</si>
  <si>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</si>
  <si>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</si>
  <si>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</si>
  <si>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</si>
  <si>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</si>
  <si>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</si>
  <si>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</si>
  <si>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</si>
  <si>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</si>
  <si>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</si>
  <si>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</si>
  <si>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</si>
  <si>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</si>
  <si>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</si>
  <si>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</si>
  <si>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</si>
  <si>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</si>
  <si>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</si>
  <si>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</si>
  <si>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</si>
  <si>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</si>
  <si>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</si>
  <si>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</si>
  <si>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</si>
  <si>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</si>
  <si>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</si>
  <si>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</si>
  <si>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</si>
  <si>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</si>
  <si>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</si>
  <si>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</si>
  <si>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</si>
  <si>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</si>
  <si>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</si>
  <si>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</si>
  <si>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</si>
  <si>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</si>
  <si>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</si>
  <si>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</si>
  <si>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</si>
  <si>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</si>
  <si>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</si>
  <si>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</si>
  <si>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</si>
  <si>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</si>
  <si>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</si>
  <si>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</si>
  <si>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</si>
  <si>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</si>
  <si>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</si>
  <si>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</si>
  <si>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</si>
  <si>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</si>
  <si>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</si>
  <si>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</si>
  <si>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</si>
  <si>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</si>
  <si>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</si>
  <si>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</si>
  <si>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</si>
  <si>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</si>
  <si>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</si>
  <si>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</si>
  <si>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</si>
  <si>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</si>
  <si>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</si>
  <si>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</si>
  <si>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</si>
  <si>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</si>
  <si>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</si>
  <si>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</si>
  <si>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</si>
  <si>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</si>
  <si>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</si>
  <si>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</si>
  <si>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</si>
  <si>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</si>
  <si>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</si>
  <si>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</si>
  <si>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</si>
  <si>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</si>
  <si>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</si>
  <si>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</si>
  <si>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</si>
  <si>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</si>
  <si>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</si>
  <si>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</si>
  <si>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</si>
  <si>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</si>
  <si>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</si>
  <si>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</si>
  <si>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</si>
  <si>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</si>
  <si>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</si>
  <si>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</si>
  <si>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</si>
  <si>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</si>
  <si>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</si>
  <si>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</si>
  <si>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</si>
  <si>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</si>
  <si>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</si>
  <si>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</si>
  <si>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</si>
  <si>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</si>
  <si>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</si>
  <si>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</si>
  <si>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</si>
  <si>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</si>
  <si>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</si>
  <si>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</si>
  <si>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</si>
  <si>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</si>
  <si>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</si>
  <si>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</si>
  <si>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</si>
  <si>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</si>
  <si>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</si>
  <si>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</si>
  <si>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</si>
  <si>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</si>
  <si>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</si>
  <si>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</si>
  <si>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</si>
  <si>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</si>
  <si>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</si>
  <si>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</si>
  <si>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</si>
  <si>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</si>
  <si>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</si>
  <si>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</si>
  <si>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</si>
  <si>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</si>
  <si>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</si>
  <si>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</si>
  <si>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</si>
  <si>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</si>
  <si>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</si>
  <si>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</si>
  <si>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</si>
  <si>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</si>
  <si>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</si>
  <si>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</si>
  <si>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</si>
  <si>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</si>
  <si>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</si>
  <si>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</si>
  <si>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</si>
  <si>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</si>
  <si>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</si>
  <si>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</si>
  <si>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</si>
  <si>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</si>
  <si>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</si>
  <si>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</si>
  <si>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</si>
  <si>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</si>
  <si>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</si>
  <si>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</si>
  <si>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</si>
  <si>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</si>
  <si>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</si>
  <si>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</si>
  <si>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</si>
  <si>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</si>
  <si>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</si>
  <si>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</si>
  <si>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</si>
  <si>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</si>
  <si>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</si>
  <si>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</si>
  <si>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</si>
  <si>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</si>
  <si>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</si>
  <si>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</si>
  <si>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</si>
  <si>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</si>
  <si>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</si>
  <si>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</si>
  <si>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</si>
  <si>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</si>
  <si>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</si>
  <si>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</si>
  <si>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</si>
  <si>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</si>
  <si>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</si>
  <si>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</si>
  <si>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</si>
  <si>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</si>
  <si>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</si>
  <si>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</si>
  <si>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</si>
  <si>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</si>
  <si>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</si>
  <si>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</si>
  <si>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</si>
  <si>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</si>
  <si>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</si>
  <si>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</si>
  <si>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</si>
  <si>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</si>
  <si>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</si>
  <si>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</si>
  <si>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</si>
  <si>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</si>
  <si>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</si>
  <si>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</si>
  <si>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</si>
  <si>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</si>
  <si>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</si>
  <si>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</si>
  <si>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</si>
  <si>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</si>
  <si>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</si>
  <si>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</si>
  <si>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</si>
  <si>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</si>
  <si>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</si>
  <si>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</si>
  <si>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</si>
  <si>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</si>
  <si>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</si>
  <si>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</si>
  <si>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</si>
  <si>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</si>
  <si>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</si>
  <si>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</si>
  <si>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</si>
  <si>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</si>
  <si>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</si>
  <si>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</si>
  <si>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</si>
  <si>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</si>
  <si>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</si>
  <si>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</si>
  <si>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</si>
  <si>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</si>
  <si>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</si>
  <si>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</si>
  <si>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</si>
  <si>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</si>
  <si>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</si>
  <si>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</si>
  <si>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</si>
  <si>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</si>
  <si>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</si>
  <si>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</si>
  <si>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</si>
  <si>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</si>
  <si>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</si>
  <si>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</si>
  <si>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</si>
  <si>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</si>
  <si>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</si>
  <si>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</si>
  <si>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</si>
  <si>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</si>
  <si>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</si>
  <si>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</si>
  <si>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</si>
  <si>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</si>
  <si>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</si>
  <si>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</si>
  <si>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</si>
  <si>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</si>
  <si>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</si>
  <si>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</si>
  <si>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</si>
  <si>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</si>
  <si>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</si>
  <si>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</si>
  <si>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</si>
  <si>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</si>
  <si>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</si>
  <si>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</si>
  <si>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</si>
  <si>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</si>
  <si>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</si>
  <si>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</si>
  <si>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</si>
  <si>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</si>
  <si>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</si>
  <si>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</si>
  <si>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</si>
  <si>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</si>
  <si>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</si>
  <si>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</si>
  <si>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</si>
  <si>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</si>
  <si>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</si>
  <si>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</si>
  <si>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</si>
  <si>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</si>
  <si>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</si>
  <si>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</si>
  <si>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</si>
  <si>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</si>
  <si>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</si>
  <si>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</si>
  <si>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</si>
  <si>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</si>
  <si>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</si>
  <si>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</si>
  <si>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</si>
  <si>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</si>
  <si>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</si>
  <si>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</si>
  <si>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</si>
  <si>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</si>
  <si>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</si>
  <si>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</si>
  <si>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</si>
  <si>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</si>
  <si>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</si>
  <si>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</si>
  <si>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</si>
  <si>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</si>
  <si>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</si>
  <si>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</si>
  <si>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</si>
  <si>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</si>
  <si>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</si>
  <si>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</si>
  <si>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</si>
  <si>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</si>
  <si>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</si>
  <si>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</si>
  <si>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</si>
  <si>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</si>
  <si>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</si>
  <si>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</si>
  <si>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</si>
  <si>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</si>
  <si>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</si>
  <si>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</si>
  <si>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</si>
  <si>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</si>
  <si>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</si>
  <si>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</si>
  <si>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</si>
  <si>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</si>
  <si>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</si>
  <si>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</si>
  <si>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</si>
  <si>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</si>
  <si>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</si>
  <si>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</si>
  <si>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</si>
  <si>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</si>
  <si>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</si>
  <si>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</si>
  <si>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</si>
  <si>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</si>
  <si>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</si>
  <si>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</si>
  <si>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</si>
  <si>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</si>
  <si>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</si>
  <si>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</si>
  <si>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</si>
  <si>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</si>
  <si>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</si>
  <si>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</si>
  <si>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</si>
  <si>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</si>
  <si>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</si>
  <si>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</si>
  <si>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</si>
  <si>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</si>
  <si>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</si>
  <si>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</si>
  <si>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</si>
  <si>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</si>
  <si>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</si>
  <si>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</si>
  <si>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</si>
  <si>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</si>
  <si>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</si>
  <si>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</si>
  <si>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</si>
  <si>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</si>
  <si>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</si>
  <si>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</si>
  <si>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</si>
  <si>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</si>
  <si>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</si>
  <si>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</si>
  <si>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</si>
  <si>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</si>
  <si>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</si>
  <si>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</si>
  <si>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</si>
  <si>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</si>
  <si>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</si>
  <si>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</si>
  <si>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</si>
  <si>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</si>
  <si>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</si>
  <si>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</si>
  <si>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</si>
  <si>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</si>
  <si>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</si>
  <si>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</si>
  <si>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</si>
  <si>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</si>
  <si>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</si>
  <si>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</si>
  <si>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</si>
  <si>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</si>
  <si>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</si>
  <si>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</si>
  <si>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</si>
  <si>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</si>
  <si>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</si>
  <si>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</si>
  <si>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</si>
  <si>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</si>
  <si>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</si>
  <si>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</si>
  <si>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</si>
  <si>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</si>
  <si>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</si>
  <si>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</si>
  <si>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</si>
  <si>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</si>
  <si>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</si>
  <si>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</si>
  <si>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</si>
  <si>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</si>
  <si>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</si>
  <si>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</si>
  <si>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</si>
  <si>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</si>
  <si>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</si>
  <si>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</si>
  <si>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</si>
  <si>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</si>
  <si>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</si>
  <si>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</si>
  <si>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</si>
  <si>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</si>
  <si>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</si>
  <si>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</si>
  <si>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</si>
  <si>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</si>
  <si>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</si>
  <si>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</si>
  <si>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</si>
  <si>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</si>
  <si>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</si>
  <si>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</si>
  <si>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</si>
  <si>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</si>
  <si>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</si>
  <si>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</si>
  <si>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</si>
  <si>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</si>
  <si>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</si>
  <si>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</si>
  <si>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</si>
  <si>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</si>
  <si>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</si>
  <si>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</si>
  <si>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</si>
  <si>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</si>
  <si>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</si>
  <si>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</si>
  <si>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</si>
  <si>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</si>
  <si>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</si>
  <si>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</si>
  <si>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</si>
  <si>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</si>
  <si>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</si>
  <si>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</si>
  <si>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</si>
  <si>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</si>
  <si>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</si>
  <si>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</si>
  <si>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</si>
  <si>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</si>
  <si>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</si>
  <si>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</si>
  <si>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</si>
  <si>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</si>
  <si>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</si>
  <si>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</si>
  <si>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</si>
  <si>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</si>
  <si>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</si>
  <si>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</si>
  <si>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</si>
  <si>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</si>
  <si>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</si>
  <si>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</si>
  <si>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</si>
  <si>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</si>
  <si>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</si>
  <si>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</si>
  <si>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</si>
  <si>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</si>
  <si>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</si>
  <si>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</si>
  <si>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</si>
  <si>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</si>
  <si>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</si>
  <si>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</si>
  <si>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</si>
  <si>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</si>
  <si>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</si>
  <si>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</si>
  <si>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</si>
  <si>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</si>
  <si>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</si>
  <si>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</si>
  <si>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</si>
  <si>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</si>
  <si>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</si>
  <si>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</si>
  <si>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</si>
  <si>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</si>
  <si>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</si>
  <si>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</si>
  <si>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</si>
  <si>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</si>
  <si>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</si>
  <si>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</si>
  <si>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</si>
  <si>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</si>
  <si>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</si>
  <si>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</si>
  <si>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</si>
  <si>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</si>
  <si>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</si>
  <si>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</si>
  <si>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</si>
  <si>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</si>
  <si>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</si>
  <si>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</si>
  <si>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</si>
  <si>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</si>
  <si>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</si>
  <si>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</si>
  <si>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</si>
  <si>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</si>
  <si>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</si>
  <si>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</si>
  <si>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</si>
  <si>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</si>
  <si>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</si>
  <si>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</si>
  <si>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</si>
  <si>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</si>
  <si>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</si>
  <si>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</si>
  <si>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</si>
  <si>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</si>
  <si>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</si>
  <si>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</si>
  <si>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</si>
  <si>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</si>
  <si>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</si>
  <si>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</si>
  <si>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</si>
  <si>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</si>
  <si>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</si>
  <si>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</si>
  <si>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</si>
  <si>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</si>
  <si>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</si>
  <si>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</si>
  <si>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</si>
  <si>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</si>
  <si>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</si>
  <si>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</si>
  <si>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</si>
  <si>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</si>
  <si>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</si>
  <si>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</si>
  <si>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</si>
  <si>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</si>
  <si>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</si>
  <si>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</si>
  <si>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</si>
  <si>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</si>
  <si>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</si>
  <si>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</si>
  <si>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</si>
  <si>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</si>
  <si>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</si>
  <si>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</si>
  <si>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</si>
  <si>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</si>
  <si>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</si>
  <si>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</si>
  <si>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</si>
  <si>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</si>
  <si>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</si>
  <si>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</si>
  <si>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</si>
  <si>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</si>
  <si>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</si>
  <si>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</si>
  <si>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</si>
  <si>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</si>
  <si>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</si>
  <si>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</si>
  <si>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</si>
  <si>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</si>
  <si>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</si>
  <si>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</si>
  <si>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</si>
  <si>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</si>
  <si>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</si>
  <si>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</si>
  <si>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</si>
  <si>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</si>
  <si>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</si>
  <si>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</si>
  <si>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</si>
  <si>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</si>
  <si>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</si>
  <si>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</si>
  <si>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</si>
  <si>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</si>
  <si>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</si>
  <si>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</si>
  <si>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</si>
  <si>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</si>
  <si>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</si>
  <si>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</si>
  <si>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</si>
  <si>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</si>
  <si>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</si>
  <si>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</si>
  <si>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</si>
  <si>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</si>
  <si>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</si>
  <si>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</si>
  <si>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</si>
  <si>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</si>
  <si>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</si>
  <si>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</si>
  <si>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</si>
  <si>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</si>
  <si>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</si>
  <si>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</si>
  <si>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</si>
  <si>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</si>
  <si>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</si>
  <si>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</si>
  <si>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</si>
  <si>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</si>
  <si>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</si>
  <si>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</si>
  <si>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</si>
  <si>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</si>
  <si>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</si>
  <si>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</si>
  <si>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</si>
  <si>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</si>
  <si>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</si>
  <si>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</si>
  <si>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</si>
  <si>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</si>
  <si>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</si>
  <si>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</si>
  <si>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</si>
  <si>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</si>
  <si>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</si>
  <si>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</si>
  <si>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</si>
  <si>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</si>
  <si>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</si>
  <si>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</si>
  <si>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</si>
  <si>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</si>
  <si>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</si>
  <si>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</si>
  <si>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</si>
  <si>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</si>
  <si>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</si>
  <si>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</si>
  <si>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</si>
  <si>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</si>
  <si>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</si>
  <si>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</si>
  <si>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</si>
  <si>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</si>
  <si>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</si>
  <si>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</si>
  <si>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</si>
  <si>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</si>
  <si>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</si>
  <si>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</si>
  <si>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</si>
  <si>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</si>
  <si>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</si>
  <si>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</si>
  <si>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</si>
  <si>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</si>
  <si>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</si>
  <si>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</si>
  <si>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</si>
  <si>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</si>
  <si>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</si>
  <si>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</si>
  <si>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</si>
  <si>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</si>
  <si>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</si>
  <si>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</si>
  <si>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</si>
  <si>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</si>
  <si>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</si>
  <si>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</si>
  <si>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</si>
  <si>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</si>
  <si>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</si>
  <si>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</si>
  <si>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</si>
  <si>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</si>
  <si>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</si>
  <si>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</si>
  <si>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</si>
  <si>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</si>
  <si>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</si>
  <si>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</si>
  <si>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</si>
  <si>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</si>
  <si>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</si>
  <si>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</si>
  <si>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</si>
  <si>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</si>
  <si>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</si>
  <si>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</si>
  <si>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</si>
  <si>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</si>
  <si>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</si>
  <si>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</si>
  <si>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</si>
  <si>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</si>
  <si>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</si>
  <si>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</si>
  <si>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</si>
  <si>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</si>
  <si>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</si>
  <si>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</si>
  <si>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</si>
  <si>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</si>
  <si>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</si>
  <si>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</si>
  <si>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</si>
  <si>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</si>
  <si>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</si>
  <si>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</si>
  <si>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</si>
  <si>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</si>
  <si>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</si>
  <si>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</si>
  <si>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</si>
  <si>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</si>
  <si>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</si>
  <si>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</si>
  <si>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</si>
  <si>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</si>
  <si>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</si>
  <si>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</si>
  <si>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</si>
  <si>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</si>
  <si>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</si>
  <si>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</si>
  <si>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</si>
  <si>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</si>
  <si>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</si>
  <si>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</si>
  <si>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</si>
  <si>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</si>
  <si>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</si>
  <si>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</si>
  <si>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</si>
  <si>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</si>
  <si>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</si>
  <si>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</si>
  <si>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</si>
  <si>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</si>
  <si>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</si>
  <si>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</si>
  <si>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</si>
  <si>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</si>
  <si>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</si>
  <si>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</si>
  <si>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</si>
  <si>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</si>
  <si>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</si>
  <si>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</si>
  <si>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</si>
  <si>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</si>
  <si>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</si>
  <si>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</si>
  <si>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</si>
  <si>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</si>
  <si>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</si>
  <si>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</si>
  <si>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</si>
  <si>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</si>
  <si>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</si>
  <si>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</si>
  <si>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</si>
  <si>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</si>
  <si>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</si>
  <si>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</si>
  <si>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</si>
  <si>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</si>
  <si>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</si>
  <si>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</si>
  <si>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</si>
  <si>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</si>
  <si>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</si>
  <si>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</si>
  <si>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</si>
  <si>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</si>
  <si>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</si>
  <si>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</si>
  <si>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</si>
  <si>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</si>
  <si>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</si>
  <si>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</si>
  <si>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</si>
  <si>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</si>
  <si>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</si>
  <si>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</si>
  <si>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</si>
  <si>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</si>
  <si>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</si>
  <si>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</si>
  <si>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</si>
  <si>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</si>
  <si>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</si>
  <si>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</si>
  <si>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</si>
  <si>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</si>
  <si>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</si>
  <si>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</si>
  <si>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</si>
  <si>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</si>
  <si>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</si>
  <si>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</si>
  <si>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</si>
  <si>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</si>
  <si>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</si>
  <si>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</si>
  <si>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</si>
  <si>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</si>
  <si>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</si>
  <si>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</si>
  <si>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</si>
  <si>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</si>
  <si>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</si>
  <si>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</si>
  <si>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</si>
  <si>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</si>
  <si>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</si>
  <si>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</si>
  <si>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</si>
  <si>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</si>
  <si>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</si>
  <si>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</si>
  <si>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</si>
  <si>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</si>
  <si>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</si>
  <si>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</si>
  <si>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</si>
  <si>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</si>
  <si>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</si>
  <si>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</si>
  <si>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</si>
  <si>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</si>
  <si>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</si>
  <si>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</si>
  <si>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</si>
  <si>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</si>
  <si>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</si>
  <si>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</si>
  <si>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</si>
  <si>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</si>
  <si>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</si>
  <si>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</si>
  <si>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</si>
  <si>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</si>
  <si>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</si>
  <si>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</si>
  <si>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</si>
  <si>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</si>
  <si>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</si>
  <si>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</si>
  <si>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</si>
  <si>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</si>
  <si>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</si>
  <si>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</si>
  <si>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</si>
  <si>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</si>
  <si>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</si>
  <si>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</si>
  <si>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</si>
  <si>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</si>
  <si>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</si>
  <si>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</si>
  <si>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</si>
  <si>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</si>
  <si>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</si>
  <si>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</si>
  <si>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</si>
  <si>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</si>
  <si>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</si>
  <si>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</si>
  <si>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</si>
  <si>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</si>
  <si>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</si>
  <si>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</si>
  <si>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</si>
  <si>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</si>
  <si>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</si>
  <si>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</si>
  <si>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</si>
  <si>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</si>
  <si>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</si>
  <si>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</si>
  <si>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</si>
  <si>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</si>
  <si>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</si>
  <si>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</si>
  <si>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</si>
  <si>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</si>
  <si>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</si>
  <si>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</si>
  <si>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</si>
  <si>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</si>
  <si>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</si>
  <si>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</si>
  <si>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</si>
  <si>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</si>
  <si>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</si>
  <si>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</si>
  <si>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</si>
  <si>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</si>
  <si>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</si>
  <si>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</si>
  <si>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</si>
  <si>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</si>
  <si>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</si>
  <si>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</si>
  <si>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</si>
  <si>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</si>
  <si>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</si>
  <si>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</si>
  <si>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</si>
  <si>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</si>
  <si>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</si>
  <si>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</si>
  <si>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</si>
  <si>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</si>
  <si>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</si>
  <si>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</si>
  <si>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</si>
  <si>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</si>
  <si>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</si>
  <si>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</si>
  <si>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</si>
  <si>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</si>
  <si>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</si>
  <si>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</si>
  <si>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</si>
  <si>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</si>
  <si>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</si>
  <si>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</si>
  <si>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</si>
  <si>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</si>
  <si>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</si>
  <si>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</si>
  <si>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</si>
  <si>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</si>
  <si>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</si>
  <si>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</si>
  <si>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</si>
  <si>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</si>
  <si>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</si>
  <si>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</si>
  <si>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</si>
  <si>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</si>
  <si>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</si>
  <si>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</si>
  <si>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</si>
  <si>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</si>
  <si>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</si>
  <si>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</si>
  <si>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</si>
  <si>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</si>
  <si>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</si>
  <si>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</si>
  <si>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</si>
  <si>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</si>
  <si>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</si>
  <si>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</si>
  <si>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</si>
  <si>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</si>
  <si>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</si>
  <si>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</si>
  <si>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</si>
  <si>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</si>
  <si>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</si>
  <si>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</si>
  <si>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</si>
  <si>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</si>
  <si>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</si>
  <si>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</si>
  <si>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</si>
  <si>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</si>
  <si>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</si>
  <si>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</si>
  <si>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</si>
  <si>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</si>
  <si>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</si>
  <si>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</si>
  <si>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</si>
  <si>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</si>
  <si>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</si>
  <si>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</si>
  <si>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</si>
  <si>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</si>
  <si>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</si>
  <si>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</si>
  <si>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</si>
  <si>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</si>
  <si>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</si>
  <si>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</si>
  <si>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</si>
  <si>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</si>
  <si>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</si>
  <si>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</si>
  <si>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</si>
  <si>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</si>
  <si>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</si>
  <si>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</si>
  <si>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</si>
  <si>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</si>
  <si>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</si>
  <si>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</si>
  <si>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</si>
  <si>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</si>
  <si>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</si>
  <si>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</si>
  <si>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</si>
  <si>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</si>
  <si>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</si>
  <si>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</si>
  <si>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</si>
  <si>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</si>
  <si>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</si>
  <si>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</si>
  <si>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</si>
  <si>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</si>
  <si>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</si>
  <si>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</si>
  <si>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</si>
  <si>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</si>
  <si>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</si>
  <si>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</si>
  <si>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</si>
  <si>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</si>
  <si>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</si>
  <si>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</si>
  <si>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</si>
  <si>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</si>
  <si>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</si>
  <si>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</si>
  <si>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</si>
  <si>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</si>
  <si>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</si>
  <si>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</si>
  <si>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</si>
  <si>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</si>
  <si>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</si>
  <si>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</si>
  <si>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</si>
  <si>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</si>
  <si>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</si>
  <si>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</si>
  <si>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</si>
  <si>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</si>
  <si>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</si>
  <si>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</si>
  <si>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</si>
  <si>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</si>
  <si>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</si>
  <si>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</si>
  <si>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</si>
  <si>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</si>
  <si>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</si>
  <si>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</si>
  <si>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</si>
  <si>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</si>
  <si>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</si>
  <si>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</si>
  <si>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</si>
  <si>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</si>
  <si>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</si>
  <si>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</si>
  <si>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</si>
  <si>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</si>
  <si>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</si>
  <si>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</si>
  <si>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</si>
  <si>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</si>
  <si>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</si>
  <si>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</si>
  <si>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</si>
  <si>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</si>
  <si>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</si>
  <si>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</si>
  <si>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</si>
  <si>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</si>
  <si>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</si>
  <si>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</si>
  <si>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</si>
  <si>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</si>
  <si>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</si>
  <si>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</si>
  <si>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</si>
  <si>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</si>
  <si>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</si>
  <si>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</si>
  <si>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</si>
  <si>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</si>
  <si>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</si>
  <si>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</si>
  <si>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</si>
  <si>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</si>
  <si>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</si>
  <si>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</si>
  <si>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</si>
  <si>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</si>
  <si>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</si>
  <si>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</si>
  <si>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</si>
  <si>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</si>
  <si>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</si>
  <si>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</si>
  <si>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</si>
  <si>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</si>
  <si>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</si>
  <si>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</si>
  <si>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</si>
  <si>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</si>
  <si>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</si>
  <si>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</si>
  <si>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</si>
  <si>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</si>
  <si>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</si>
  <si>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</si>
  <si>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</si>
  <si>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</si>
  <si>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</si>
  <si>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</si>
  <si>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</si>
  <si>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</si>
  <si>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</si>
  <si>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</si>
  <si>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</si>
  <si>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</si>
  <si>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</si>
  <si>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</si>
  <si>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</si>
  <si>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</si>
  <si>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</si>
  <si>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</si>
  <si>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</si>
  <si>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</si>
  <si>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</si>
  <si>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</si>
  <si>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</si>
  <si>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</si>
  <si>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</si>
  <si>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</si>
  <si>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</si>
  <si>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</si>
  <si>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</si>
  <si>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</si>
  <si>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</si>
  <si>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</si>
  <si>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</si>
  <si>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</si>
  <si>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</si>
  <si>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</si>
  <si>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</si>
  <si>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</si>
  <si>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</si>
  <si>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</si>
  <si>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</si>
  <si>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</si>
  <si>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</si>
  <si>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</si>
  <si>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</si>
  <si>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</si>
  <si>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</si>
  <si>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</si>
  <si>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</si>
  <si>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</si>
  <si>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</si>
  <si>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</si>
  <si>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</si>
  <si>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</si>
  <si>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</si>
  <si>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</si>
  <si>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</si>
  <si>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</si>
  <si>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</si>
  <si>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</si>
  <si>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</si>
  <si>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</si>
  <si>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</si>
  <si>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</si>
  <si>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</si>
  <si>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</si>
  <si>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</si>
  <si>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</si>
  <si>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</si>
  <si>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</si>
  <si>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</si>
  <si>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</si>
  <si>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</si>
  <si>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</si>
  <si>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</si>
  <si>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</si>
  <si>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</si>
  <si>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</si>
  <si>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</si>
  <si>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</si>
  <si>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</si>
  <si>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</si>
  <si>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</si>
  <si>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</si>
  <si>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</si>
  <si>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</si>
  <si>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</si>
  <si>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</si>
  <si>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</si>
  <si>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</si>
  <si>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</si>
  <si>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</si>
  <si>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</si>
  <si>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</si>
  <si>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</si>
  <si>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</si>
  <si>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</si>
  <si>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</si>
  <si>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</si>
  <si>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</si>
  <si>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</si>
  <si>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</si>
  <si>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</si>
  <si>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</si>
  <si>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</si>
  <si>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</si>
  <si>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</si>
  <si>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</si>
  <si>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</si>
  <si>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</si>
  <si>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</si>
  <si>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</si>
  <si>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</si>
  <si>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</si>
  <si>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</si>
  <si>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</si>
  <si>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</si>
  <si>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</si>
  <si>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</si>
  <si>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</si>
  <si>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</si>
  <si>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</si>
  <si>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</si>
  <si>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</si>
  <si>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</si>
  <si>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</si>
  <si>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</si>
  <si>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</si>
  <si>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</si>
  <si>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</si>
  <si>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</si>
  <si>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</si>
  <si>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</si>
  <si>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</si>
  <si>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</si>
  <si>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</si>
  <si>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</si>
  <si>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</si>
  <si>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</si>
  <si>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</si>
  <si>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</si>
  <si>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</si>
  <si>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</si>
  <si>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</si>
  <si>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</si>
  <si>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</si>
  <si>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</si>
  <si>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</si>
  <si>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</si>
  <si>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</si>
  <si>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</si>
  <si>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</si>
  <si>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</si>
  <si>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</si>
  <si>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</si>
  <si>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</si>
  <si>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</si>
  <si>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</si>
  <si>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</si>
  <si>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</si>
  <si>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</si>
  <si>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</si>
  <si>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</si>
  <si>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</si>
  <si>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</si>
  <si>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</si>
  <si>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</si>
  <si>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</si>
  <si>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</si>
  <si>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</si>
  <si>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</si>
  <si>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</si>
  <si>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</si>
  <si>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</si>
  <si>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</si>
  <si>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</si>
  <si>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</si>
  <si>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</si>
  <si>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</si>
  <si>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</si>
  <si>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</si>
  <si>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</si>
  <si>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</si>
  <si>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</si>
  <si>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</si>
  <si>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</si>
  <si>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</si>
  <si>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</si>
  <si>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</si>
  <si>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</si>
  <si>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</si>
  <si>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</si>
  <si>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</si>
  <si>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</si>
  <si>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</si>
  <si>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</si>
  <si>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</si>
  <si>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</si>
  <si>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</si>
  <si>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</si>
  <si>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</si>
  <si>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</si>
  <si>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</si>
  <si>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</si>
  <si>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</si>
  <si>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</si>
  <si>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</si>
  <si>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</si>
  <si>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</si>
  <si>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</si>
  <si>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</si>
  <si>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</si>
  <si>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</si>
  <si>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</si>
  <si>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</si>
  <si>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</si>
  <si>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</si>
  <si>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</si>
  <si>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</si>
  <si>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</si>
  <si>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</si>
  <si>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</si>
  <si>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</si>
  <si>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</si>
  <si>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</si>
  <si>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</si>
  <si>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</si>
  <si>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</si>
  <si>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</si>
  <si>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</si>
  <si>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</si>
  <si>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</si>
  <si>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</si>
  <si>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</si>
  <si>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</si>
  <si>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</si>
  <si>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</si>
  <si>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</si>
  <si>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</si>
  <si>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</si>
  <si>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</si>
  <si>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</si>
  <si>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</si>
  <si>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</si>
  <si>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</si>
  <si>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</si>
  <si>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</si>
  <si>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</si>
  <si>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</si>
  <si>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</si>
  <si>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</si>
  <si>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</si>
  <si>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</si>
  <si>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</si>
  <si>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</si>
  <si>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</si>
  <si>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</si>
  <si>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</si>
  <si>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</si>
  <si>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</si>
  <si>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</si>
  <si>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</si>
  <si>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</si>
  <si>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</si>
  <si>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</si>
  <si>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</si>
  <si>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</si>
  <si>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</si>
  <si>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</si>
  <si>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</si>
  <si>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</si>
  <si>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</si>
  <si>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</si>
  <si>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</si>
  <si>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</si>
  <si>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</si>
  <si>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</si>
  <si>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</si>
  <si>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</si>
  <si>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</si>
  <si>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</si>
  <si>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</si>
  <si>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</si>
  <si>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</si>
  <si>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</si>
  <si>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</si>
  <si>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</si>
  <si>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</si>
  <si>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</si>
  <si>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</si>
  <si>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</si>
  <si>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</si>
  <si>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</si>
  <si>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</si>
  <si>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</si>
  <si>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</si>
  <si>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</si>
  <si>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</si>
  <si>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</si>
  <si>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</si>
  <si>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</si>
  <si>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</si>
  <si>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</si>
  <si>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</si>
  <si>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</si>
  <si>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</si>
  <si>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</si>
  <si>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</si>
  <si>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</si>
  <si>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</si>
  <si>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</si>
  <si>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</si>
  <si>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</si>
  <si>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</si>
  <si>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</si>
  <si>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</si>
  <si>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</si>
  <si>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</si>
  <si>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</si>
  <si>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</si>
  <si>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</si>
  <si>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</si>
  <si>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</si>
  <si>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</si>
  <si>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</si>
  <si>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</si>
  <si>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</si>
  <si>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</si>
  <si>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</si>
  <si>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</si>
  <si>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</si>
  <si>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</si>
  <si>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</si>
  <si>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</si>
  <si>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</si>
  <si>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</si>
  <si>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</si>
  <si>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</si>
  <si>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</si>
  <si>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</si>
  <si>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</si>
  <si>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</si>
  <si>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</si>
  <si>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</si>
  <si>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</si>
  <si>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</si>
  <si>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</si>
  <si>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</si>
  <si>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</si>
  <si>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</si>
  <si>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</si>
  <si>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</si>
  <si>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</si>
  <si>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</si>
  <si>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</si>
  <si>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</si>
  <si>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</si>
  <si>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</si>
  <si>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</si>
  <si>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</si>
  <si>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</si>
  <si>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</si>
  <si>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</si>
  <si>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</si>
  <si>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</si>
  <si>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</si>
  <si>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</si>
  <si>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</si>
  <si>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</si>
  <si>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</si>
  <si>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</si>
  <si>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</si>
  <si>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</si>
  <si>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</si>
  <si>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</si>
  <si>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</si>
  <si>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</si>
  <si>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</si>
  <si>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</si>
  <si>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</si>
  <si>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</si>
  <si>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</si>
  <si>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</si>
  <si>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</si>
  <si>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</si>
  <si>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</si>
  <si>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</si>
  <si>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</si>
  <si>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</si>
  <si>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</si>
  <si>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</si>
  <si>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</si>
  <si>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</si>
  <si>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</si>
  <si>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</si>
  <si>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</si>
  <si>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</si>
  <si>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</si>
  <si>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</si>
  <si>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</si>
  <si>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</si>
  <si>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</si>
  <si>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</si>
  <si>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</si>
  <si>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</si>
  <si>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</si>
  <si>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</si>
  <si>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</si>
  <si>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</si>
  <si>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</si>
  <si>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</si>
  <si>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</si>
  <si>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</si>
  <si>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</si>
  <si>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</si>
  <si>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</si>
  <si>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</si>
  <si>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</si>
  <si>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</si>
  <si>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</si>
  <si>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</si>
  <si>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</si>
  <si>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</si>
  <si>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</si>
  <si>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</si>
  <si>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</si>
  <si>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</si>
  <si>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</si>
  <si>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</si>
  <si>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</si>
  <si>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</si>
  <si>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</si>
  <si>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</si>
  <si>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</si>
  <si>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</si>
  <si>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</si>
  <si>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</si>
  <si>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</si>
  <si>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</si>
  <si>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</si>
  <si>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</si>
  <si>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</si>
  <si>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</si>
  <si>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</si>
  <si>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</si>
  <si>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</si>
  <si>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</si>
  <si>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</si>
  <si>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</si>
  <si>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</si>
  <si>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</si>
  <si>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</si>
  <si>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</si>
  <si>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</si>
  <si>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</si>
  <si>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</si>
  <si>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</si>
  <si>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</si>
  <si>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</si>
  <si>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</si>
  <si>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</si>
  <si>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</si>
  <si>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</si>
  <si>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</si>
  <si>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</si>
  <si>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</si>
  <si>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</si>
  <si>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</si>
  <si>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</si>
  <si>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</si>
  <si>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</si>
  <si>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</si>
  <si>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</si>
  <si>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</si>
  <si>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</si>
  <si>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</si>
  <si>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</si>
  <si>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</si>
  <si>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</si>
  <si>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</si>
  <si>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</si>
  <si>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</si>
  <si>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</si>
  <si>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</si>
  <si>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</si>
  <si>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</si>
  <si>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</si>
  <si>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</si>
  <si>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</si>
  <si>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</si>
  <si>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</si>
  <si>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</si>
  <si>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</si>
  <si>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</si>
  <si>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</si>
  <si>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</si>
  <si>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</si>
  <si>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</si>
  <si>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</si>
  <si>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</si>
  <si>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</si>
  <si>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</si>
  <si>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</si>
  <si>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</si>
  <si>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</si>
  <si>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</si>
  <si>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</si>
  <si>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</si>
  <si>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</si>
  <si>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</si>
  <si>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</si>
  <si>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</si>
  <si>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</si>
  <si>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</si>
  <si>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</si>
  <si>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</si>
  <si>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</si>
  <si>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</si>
  <si>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</si>
  <si>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</si>
  <si>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</si>
  <si>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</si>
  <si>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</si>
  <si>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</si>
  <si>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</si>
  <si>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</si>
  <si>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</si>
  <si>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</si>
  <si>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</si>
  <si>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</si>
  <si>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</si>
  <si>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</si>
  <si>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</si>
  <si>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</si>
  <si>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</si>
  <si>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</si>
  <si>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</si>
  <si>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</si>
  <si>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</si>
  <si>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</si>
  <si>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</si>
  <si>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</si>
  <si>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</si>
  <si>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</si>
  <si>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</si>
  <si>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</si>
  <si>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</si>
  <si>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</si>
  <si>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</si>
  <si>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</si>
  <si>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</si>
  <si>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</si>
  <si>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</si>
  <si>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</si>
  <si>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</si>
  <si>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</si>
  <si>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</si>
  <si>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</si>
  <si>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</si>
  <si>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</si>
  <si>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</si>
  <si>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</si>
  <si>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</si>
  <si>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</si>
  <si>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</si>
  <si>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</si>
  <si>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</si>
  <si>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</si>
  <si>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</si>
  <si>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</si>
  <si>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</si>
  <si>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</si>
  <si>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</si>
  <si>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</si>
  <si>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</si>
  <si>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</si>
  <si>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</si>
  <si>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</si>
  <si>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</si>
  <si>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</si>
  <si>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</si>
  <si>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</si>
  <si>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</si>
  <si>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</si>
  <si>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</si>
  <si>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</si>
  <si>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</si>
  <si>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</si>
  <si>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</si>
  <si>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</si>
  <si>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</si>
  <si>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</si>
  <si>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</si>
  <si>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</si>
  <si>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</si>
  <si>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</si>
  <si>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</si>
  <si>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</si>
  <si>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</si>
  <si>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</si>
  <si>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</si>
  <si>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</si>
  <si>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</si>
  <si>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</si>
  <si>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</si>
  <si>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</si>
  <si>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</si>
  <si>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</si>
  <si>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</si>
  <si>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</si>
  <si>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</si>
  <si>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</si>
  <si>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</si>
  <si>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</si>
  <si>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</si>
  <si>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</si>
  <si>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</si>
  <si>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</si>
  <si>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</si>
  <si>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</si>
  <si>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</si>
  <si>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</si>
  <si>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</si>
  <si>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</si>
  <si>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</si>
  <si>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</si>
  <si>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</si>
  <si>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</si>
  <si>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</si>
  <si>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</si>
  <si>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</si>
  <si>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</si>
  <si>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</si>
  <si>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</si>
  <si>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</si>
  <si>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</si>
  <si>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</si>
  <si>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</si>
  <si>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</si>
  <si>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</si>
  <si>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</si>
  <si>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</si>
  <si>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</si>
  <si>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</si>
  <si>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</si>
  <si>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</si>
  <si>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</si>
  <si>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</si>
  <si>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</si>
  <si>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</si>
  <si>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</si>
  <si>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</si>
  <si>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</si>
  <si>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</si>
  <si>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</si>
  <si>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</si>
  <si>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</si>
  <si>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</si>
  <si>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</si>
  <si>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</si>
  <si>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</si>
  <si>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</si>
  <si>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</si>
  <si>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</si>
  <si>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</si>
  <si>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</si>
  <si>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</si>
  <si>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</si>
  <si>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</si>
  <si>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</si>
  <si>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</si>
  <si>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</si>
  <si>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</si>
  <si>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</si>
  <si>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</si>
  <si>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</si>
  <si>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</si>
  <si>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</si>
  <si>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</si>
  <si>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</si>
  <si>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</si>
  <si>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</si>
  <si>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</si>
  <si>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</si>
  <si>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</si>
  <si>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</si>
  <si>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</si>
  <si>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</si>
  <si>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</si>
  <si>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</si>
  <si>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</si>
  <si>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</si>
  <si>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</si>
  <si>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</si>
  <si>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</si>
  <si>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</si>
  <si>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</si>
  <si>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</si>
  <si>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</si>
  <si>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</si>
  <si>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</si>
  <si>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</si>
  <si>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</si>
  <si>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</si>
  <si>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</si>
  <si>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</si>
  <si>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</si>
  <si>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</si>
  <si>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</si>
  <si>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</si>
  <si>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</si>
  <si>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</si>
  <si>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</si>
  <si>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</si>
  <si>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</si>
  <si>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</si>
  <si>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</si>
  <si>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</si>
  <si>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</si>
  <si>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</si>
  <si>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</si>
  <si>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</si>
  <si>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</si>
  <si>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</si>
  <si>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</si>
  <si>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</si>
  <si>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</si>
  <si>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</si>
  <si>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</si>
  <si>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</si>
  <si>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</si>
  <si>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</si>
  <si>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</si>
  <si>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</si>
  <si>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</si>
  <si>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</si>
  <si>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</si>
  <si>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</si>
  <si>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</si>
  <si>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</si>
  <si>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</si>
  <si>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</si>
  <si>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</si>
  <si>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</si>
  <si>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</si>
  <si>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</si>
  <si>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</si>
  <si>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</si>
  <si>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</si>
  <si>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</si>
  <si>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</si>
  <si>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</si>
  <si>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</si>
  <si>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</si>
  <si>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</si>
  <si>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</si>
  <si>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</si>
  <si>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</si>
  <si>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</si>
  <si>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</si>
  <si>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</si>
  <si>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</si>
  <si>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</si>
  <si>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</si>
  <si>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</si>
  <si>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</si>
  <si>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</si>
  <si>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</si>
  <si>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</si>
  <si>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</si>
  <si>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</si>
  <si>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</si>
  <si>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</si>
  <si>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</si>
  <si>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</si>
  <si>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</si>
  <si>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</si>
  <si>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</si>
  <si>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</si>
  <si>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</si>
  <si>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</si>
  <si>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</si>
  <si>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</si>
  <si>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</si>
  <si>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</si>
  <si>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</si>
  <si>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</si>
  <si>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</si>
  <si>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</si>
  <si>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</si>
  <si>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</si>
  <si>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</si>
  <si>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</si>
  <si>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</si>
  <si>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</si>
  <si>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</si>
  <si>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</si>
  <si>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</si>
  <si>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</si>
  <si>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</si>
  <si>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</si>
  <si>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</si>
  <si>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</si>
  <si>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</si>
  <si>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</si>
  <si>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</si>
  <si>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</si>
  <si>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</si>
  <si>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</si>
  <si>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</si>
  <si>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</si>
  <si>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</si>
  <si>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</si>
  <si>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</si>
  <si>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</si>
  <si>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</si>
  <si>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</si>
  <si>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</si>
  <si>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</si>
  <si>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</si>
  <si>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</si>
  <si>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</si>
  <si>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</si>
  <si>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</si>
  <si>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</si>
  <si>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</si>
  <si>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</si>
  <si>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</si>
  <si>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</si>
  <si>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</si>
  <si>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</si>
  <si>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</si>
  <si>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</si>
  <si>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</si>
  <si>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</si>
  <si>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</si>
  <si>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</si>
  <si>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</si>
  <si>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</si>
  <si>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</si>
  <si>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</si>
  <si>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</si>
  <si>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</si>
  <si>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</si>
  <si>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</si>
  <si>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</si>
  <si>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</si>
  <si>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</si>
  <si>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</si>
  <si>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</si>
  <si>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</si>
  <si>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</si>
  <si>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</si>
  <si>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</si>
  <si>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</si>
  <si>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</si>
  <si>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</si>
  <si>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</si>
  <si>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</si>
  <si>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</si>
  <si>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</si>
  <si>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</si>
  <si>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</si>
  <si>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</si>
  <si>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</si>
  <si>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</si>
  <si>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</si>
  <si>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</si>
  <si>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</si>
  <si>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</si>
  <si>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</si>
  <si>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</si>
  <si>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</si>
  <si>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</si>
  <si>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</si>
  <si>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</si>
  <si>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</si>
  <si>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</si>
  <si>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</si>
  <si>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</si>
  <si>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</si>
  <si>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</si>
  <si>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</si>
  <si>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</si>
  <si>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</si>
  <si>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</si>
  <si>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</si>
  <si>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</si>
  <si>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</si>
  <si>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</si>
  <si>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</si>
  <si>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</si>
  <si>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</si>
  <si>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</si>
  <si>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</si>
  <si>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</si>
  <si>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</si>
  <si>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</si>
  <si>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</si>
  <si>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</si>
  <si>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</si>
  <si>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</si>
  <si>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</si>
  <si>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</si>
  <si>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</si>
  <si>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</si>
  <si>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</si>
  <si>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</si>
  <si>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</si>
  <si>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</si>
  <si>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</si>
  <si>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</si>
  <si>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</si>
  <si>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</si>
  <si>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</si>
  <si>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</si>
  <si>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</si>
  <si>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</si>
  <si>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</si>
  <si>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</si>
  <si>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</si>
  <si>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</si>
  <si>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</si>
  <si>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</si>
  <si>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</si>
  <si>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</si>
  <si>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</si>
  <si>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</si>
  <si>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</si>
  <si>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</si>
  <si>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</si>
  <si>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</si>
  <si>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</si>
  <si>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</si>
  <si>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</si>
  <si>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</si>
  <si>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</si>
  <si>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</si>
  <si>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</si>
  <si>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</si>
  <si>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</si>
  <si>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</si>
  <si>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</si>
  <si>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</si>
  <si>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</si>
  <si>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</si>
  <si>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</si>
  <si>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</si>
  <si>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</si>
  <si>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</si>
  <si>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</si>
  <si>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</si>
  <si>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</si>
  <si>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</si>
  <si>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</si>
  <si>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</si>
  <si>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</si>
  <si>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</si>
  <si>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</si>
  <si>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</si>
  <si>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</si>
  <si>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</si>
  <si>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</si>
  <si>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</si>
  <si>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</si>
  <si>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</si>
  <si>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</si>
  <si>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</si>
  <si>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</si>
  <si>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</si>
  <si>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</si>
  <si>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</si>
  <si>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</si>
  <si>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</si>
  <si>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</si>
  <si>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</si>
  <si>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</si>
  <si>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</si>
  <si>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</si>
  <si>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</si>
  <si>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</si>
  <si>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</si>
  <si>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</si>
  <si>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</si>
  <si>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</si>
  <si>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</si>
  <si>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</si>
  <si>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</si>
  <si>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</si>
  <si>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</si>
  <si>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</si>
  <si>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</si>
  <si>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</si>
  <si>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</si>
  <si>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</si>
  <si>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</si>
  <si>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</si>
  <si>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</si>
  <si>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</si>
  <si>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</si>
  <si>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</si>
  <si>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</si>
  <si>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</si>
  <si>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</si>
  <si>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</si>
  <si>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</si>
  <si>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</si>
  <si>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</si>
  <si>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</si>
  <si>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</si>
  <si>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</si>
  <si>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</si>
  <si>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</si>
  <si>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</si>
  <si>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</si>
  <si>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</si>
  <si>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</si>
  <si>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</si>
  <si>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</si>
  <si>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</si>
  <si>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</si>
  <si>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</si>
  <si>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</si>
  <si>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</si>
  <si>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</si>
  <si>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</si>
  <si>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</si>
  <si>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</si>
  <si>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</si>
  <si>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</si>
  <si>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</si>
  <si>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</si>
  <si>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</si>
  <si>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</si>
  <si>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</si>
  <si>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</si>
  <si>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</si>
  <si>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</si>
  <si>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</si>
  <si>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</si>
  <si>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</si>
  <si>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</si>
  <si>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</si>
  <si>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</si>
  <si>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</si>
  <si>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</si>
  <si>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</si>
  <si>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</si>
  <si>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</si>
  <si>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</si>
  <si>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</si>
  <si>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</si>
  <si>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</si>
  <si>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</si>
  <si>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</si>
  <si>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</si>
  <si>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</si>
  <si>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</si>
  <si>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</si>
  <si>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</si>
  <si>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</si>
  <si>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</si>
  <si>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</si>
  <si>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</si>
  <si>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</si>
  <si>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</si>
  <si>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</si>
  <si>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</si>
  <si>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</si>
  <si>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</si>
  <si>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</si>
  <si>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</si>
  <si>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</si>
  <si>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</si>
  <si>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</si>
  <si>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</si>
  <si>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</si>
  <si>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</si>
  <si>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</si>
  <si>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</si>
  <si>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</si>
  <si>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</si>
  <si>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</si>
  <si>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</si>
  <si>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</si>
  <si>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</si>
  <si>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</si>
  <si>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</si>
  <si>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</si>
  <si>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</si>
  <si>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</si>
  <si>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</si>
  <si>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</si>
  <si>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</si>
  <si>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</si>
  <si>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</si>
  <si>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</si>
  <si>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</si>
  <si>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</si>
  <si>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</si>
  <si>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</si>
  <si>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</si>
  <si>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</si>
  <si>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</si>
  <si>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</si>
  <si>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</si>
  <si>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</si>
  <si>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</si>
  <si>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</si>
  <si>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</si>
  <si>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</si>
  <si>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</si>
  <si>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</si>
  <si>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</si>
  <si>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</si>
  <si>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</si>
  <si>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</si>
  <si>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</si>
  <si>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</si>
  <si>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</si>
  <si>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</si>
  <si>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</si>
  <si>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</si>
  <si>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</si>
  <si>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</si>
  <si>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</si>
  <si>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</si>
  <si>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</si>
  <si>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</si>
  <si>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</si>
  <si>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</si>
  <si>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</si>
  <si>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</si>
  <si>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</si>
  <si>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</si>
  <si>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</si>
  <si>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</si>
  <si>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</si>
  <si>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</si>
  <si>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</si>
  <si>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</si>
  <si>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</si>
  <si>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</si>
  <si>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</si>
  <si>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</si>
  <si>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</si>
  <si>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</si>
  <si>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</si>
  <si>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</si>
  <si>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</si>
  <si>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</si>
  <si>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</si>
  <si>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</si>
  <si>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</si>
  <si>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</si>
  <si>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</si>
  <si>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</si>
  <si>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</si>
  <si>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</si>
  <si>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</si>
  <si>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</si>
  <si>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</si>
  <si>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</si>
  <si>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</si>
  <si>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</si>
  <si>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</si>
  <si>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</si>
  <si>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</si>
  <si>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</si>
  <si>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</si>
  <si>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</si>
  <si>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</si>
  <si>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</si>
  <si>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</si>
  <si>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</si>
  <si>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</si>
  <si>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</si>
  <si>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</si>
  <si>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</si>
  <si>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</si>
  <si>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</si>
  <si>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</si>
  <si>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</si>
  <si>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</si>
  <si>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</si>
  <si>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</si>
  <si>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</si>
  <si>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</si>
  <si>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</si>
  <si>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</si>
  <si>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</si>
  <si>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</si>
  <si>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</si>
  <si>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</si>
  <si>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</si>
  <si>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</si>
  <si>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</si>
  <si>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</si>
  <si>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</si>
  <si>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</si>
  <si>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</si>
  <si>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</si>
  <si>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</si>
  <si>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</si>
  <si>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</si>
  <si>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</si>
  <si>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</si>
  <si>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</si>
  <si>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</si>
  <si>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</si>
  <si>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</si>
  <si>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</si>
  <si>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</si>
  <si>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</si>
  <si>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</si>
  <si>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</si>
  <si>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</si>
  <si>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</si>
  <si>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</si>
  <si>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</si>
  <si>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</si>
  <si>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</si>
  <si>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</si>
  <si>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</si>
  <si>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</si>
  <si>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</si>
  <si>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</si>
  <si>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</si>
  <si>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</si>
  <si>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</si>
  <si>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</si>
  <si>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</si>
  <si>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</si>
  <si>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</si>
  <si>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</si>
  <si>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</si>
  <si>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</si>
  <si>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</si>
  <si>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</si>
  <si>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</si>
  <si>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</si>
  <si>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</si>
  <si>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</si>
  <si>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</si>
  <si>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</si>
  <si>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</si>
  <si>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</si>
  <si>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</si>
  <si>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</si>
  <si>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</si>
  <si>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</si>
  <si>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</si>
  <si>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</si>
  <si>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</si>
  <si>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</si>
  <si>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</si>
  <si>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</si>
  <si>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</si>
  <si>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</si>
  <si>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</si>
  <si>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</si>
  <si>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</si>
  <si>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</si>
  <si>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</si>
  <si>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</si>
  <si>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</si>
  <si>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</si>
  <si>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</si>
  <si>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</si>
  <si>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</si>
  <si>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</si>
  <si>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</si>
  <si>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</si>
  <si>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</si>
  <si>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</si>
  <si>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</si>
  <si>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</si>
  <si>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</si>
  <si>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</si>
  <si>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</si>
  <si>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</si>
  <si>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</si>
  <si>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</si>
  <si>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</si>
  <si>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</si>
  <si>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</si>
  <si>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</si>
  <si>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</si>
  <si>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</si>
  <si>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</si>
  <si>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</si>
  <si>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</si>
  <si>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</si>
  <si>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</si>
  <si>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</si>
  <si>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</si>
  <si>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</si>
  <si>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</si>
  <si>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</si>
  <si>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</si>
  <si>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</si>
  <si>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</si>
  <si>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</si>
  <si>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</si>
  <si>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</si>
  <si>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</si>
  <si>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</si>
  <si>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</si>
  <si>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</si>
  <si>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</si>
  <si>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</si>
  <si>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</si>
  <si>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</si>
  <si>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</si>
  <si>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</si>
  <si>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</si>
  <si>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</si>
  <si>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</si>
  <si>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</si>
  <si>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</si>
  <si>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</si>
  <si>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</si>
  <si>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</si>
  <si>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</si>
  <si>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</si>
  <si>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</si>
  <si>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</si>
  <si>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</si>
  <si>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</si>
  <si>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</si>
  <si>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</si>
  <si>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</si>
  <si>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</si>
  <si>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</si>
  <si>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</si>
  <si>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</si>
  <si>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</si>
  <si>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</si>
  <si>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</si>
  <si>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</si>
  <si>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</si>
  <si>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</si>
  <si>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</si>
  <si>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</si>
  <si>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</si>
  <si>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</si>
  <si>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</si>
  <si>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</si>
  <si>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</si>
  <si>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</si>
  <si>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</si>
  <si>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</si>
  <si>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</si>
  <si>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</si>
  <si>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</si>
  <si>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</si>
  <si>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</si>
  <si>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</si>
  <si>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</si>
  <si>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</si>
  <si>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</si>
  <si>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</si>
  <si>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</si>
  <si>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</si>
  <si>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</si>
  <si>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</si>
  <si>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</si>
  <si>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</si>
  <si>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</si>
  <si>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</si>
  <si>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</si>
  <si>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</si>
  <si>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</si>
  <si>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</si>
  <si>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</si>
  <si>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</si>
  <si>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</si>
  <si>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</si>
  <si>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</si>
  <si>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</si>
  <si>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</si>
  <si>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</si>
  <si>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</si>
  <si>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</si>
  <si>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</si>
  <si>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</si>
  <si>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</si>
  <si>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</si>
  <si>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</si>
  <si>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</si>
  <si>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</si>
  <si>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</si>
  <si>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</si>
  <si>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</si>
  <si>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</si>
  <si>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</si>
  <si>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</si>
  <si>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</si>
  <si>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</si>
  <si>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</si>
  <si>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</si>
  <si>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</si>
  <si>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</si>
  <si>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</si>
  <si>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</si>
  <si>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</si>
  <si>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</si>
  <si>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</si>
  <si>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</si>
  <si>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</si>
  <si>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</si>
  <si>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</si>
  <si>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</si>
  <si>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</si>
  <si>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</si>
  <si>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</si>
  <si>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</si>
  <si>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</si>
  <si>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</si>
  <si>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</si>
  <si>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</si>
  <si>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</si>
  <si>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</si>
  <si>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</si>
  <si>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</si>
  <si>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</si>
  <si>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</si>
  <si>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</si>
  <si>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</si>
  <si>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</si>
  <si>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</si>
  <si>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</si>
  <si>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</si>
  <si>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</si>
  <si>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</si>
  <si>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</si>
  <si>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</si>
  <si>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</si>
  <si>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</si>
  <si>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</si>
  <si>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</si>
  <si>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</si>
  <si>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</si>
  <si>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</si>
  <si>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</si>
  <si>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</si>
  <si>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</si>
  <si>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</si>
  <si>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</si>
  <si>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</si>
  <si>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</si>
  <si>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</si>
  <si>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</si>
  <si>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</si>
  <si>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</si>
  <si>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</si>
  <si>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</si>
  <si>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</si>
  <si>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</si>
  <si>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</si>
  <si>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</si>
  <si>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</si>
  <si>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</si>
  <si>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</si>
  <si>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</si>
  <si>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</si>
  <si>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</si>
  <si>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</si>
  <si>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</si>
  <si>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</si>
  <si>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</si>
  <si>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</si>
  <si>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</si>
  <si>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</si>
  <si>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</si>
  <si>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</si>
  <si>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</si>
  <si>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</si>
  <si>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</si>
  <si>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</si>
  <si>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</si>
  <si>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</si>
  <si>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</si>
  <si>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</si>
  <si>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</si>
  <si>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</si>
  <si>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</si>
  <si>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</si>
  <si>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</si>
  <si>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</si>
  <si>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</si>
  <si>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</si>
  <si>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</si>
  <si>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</si>
  <si>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</si>
  <si>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</si>
  <si>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</si>
  <si>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</si>
  <si>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</si>
  <si>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</si>
  <si>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</si>
  <si>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</si>
  <si>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</si>
  <si>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</si>
  <si>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</si>
  <si>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</si>
  <si>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</si>
  <si>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</si>
  <si>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</si>
  <si>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</si>
  <si>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</si>
  <si>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</si>
  <si>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</si>
  <si>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</si>
  <si>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</si>
  <si>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</si>
  <si>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</si>
  <si>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</si>
  <si>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</si>
  <si>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</si>
  <si>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</si>
  <si>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</si>
  <si>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</si>
  <si>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</si>
  <si>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</si>
  <si>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</si>
  <si>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</si>
  <si>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</si>
  <si>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</si>
  <si>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</si>
  <si>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</si>
  <si>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</si>
  <si>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</si>
  <si>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</si>
  <si>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</si>
  <si>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</si>
  <si>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</si>
  <si>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</si>
  <si>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</si>
  <si>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</si>
  <si>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</si>
  <si>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</si>
  <si>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</si>
  <si>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</si>
  <si>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</si>
  <si>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</si>
  <si>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</si>
  <si>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</si>
  <si>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</si>
  <si>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</si>
  <si>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</si>
  <si>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</si>
  <si>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</si>
  <si>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</si>
  <si>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</si>
  <si>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</si>
  <si>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</si>
  <si>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</si>
  <si>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</si>
  <si>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</si>
  <si>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</si>
  <si>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</si>
  <si>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</si>
  <si>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</si>
  <si>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</si>
  <si>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</si>
  <si>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</si>
  <si>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</si>
  <si>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</si>
  <si>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</si>
  <si>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</si>
  <si>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</si>
  <si>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</si>
  <si>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</si>
  <si>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</si>
  <si>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</si>
  <si>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</si>
  <si>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</si>
  <si>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</si>
  <si>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</si>
  <si>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</si>
  <si>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</si>
  <si>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</si>
  <si>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</si>
  <si>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</si>
  <si>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</si>
  <si>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</si>
  <si>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</si>
  <si>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</si>
  <si>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</si>
  <si>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</si>
  <si>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</si>
  <si>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</si>
  <si>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</si>
  <si>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</si>
  <si>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</si>
  <si>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</si>
  <si>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</si>
  <si>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</si>
  <si>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</si>
  <si>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</si>
  <si>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</si>
  <si>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</si>
  <si>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</si>
  <si>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</si>
  <si>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</si>
  <si>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</si>
  <si>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</si>
  <si>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</si>
  <si>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</si>
  <si>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</si>
  <si>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</si>
  <si>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</si>
  <si>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</si>
  <si>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</si>
  <si>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</si>
  <si>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</si>
  <si>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</si>
  <si>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</si>
  <si>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</si>
  <si>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</si>
  <si>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</si>
  <si>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</si>
  <si>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</si>
  <si>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</si>
  <si>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</si>
  <si>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</si>
  <si>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</si>
  <si>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</si>
  <si>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</si>
  <si>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</si>
  <si>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</si>
  <si>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</si>
  <si>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</si>
  <si>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</si>
  <si>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</si>
  <si>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</si>
  <si>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</si>
  <si>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</si>
  <si>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</si>
  <si>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</si>
  <si>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</si>
  <si>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</si>
  <si>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</si>
  <si>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</si>
  <si>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</si>
  <si>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</si>
  <si>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</si>
  <si>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</si>
  <si>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</si>
  <si>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</si>
  <si>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</si>
  <si>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</si>
  <si>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</si>
  <si>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</si>
  <si>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</si>
  <si>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</si>
  <si>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</si>
  <si>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</si>
  <si>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</si>
  <si>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</si>
  <si>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</si>
  <si>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</si>
  <si>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</si>
  <si>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</si>
  <si>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</si>
  <si>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</si>
  <si>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</si>
  <si>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</si>
  <si>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</si>
  <si>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</si>
  <si>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</si>
  <si>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</si>
  <si>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</si>
  <si>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</si>
  <si>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</si>
  <si>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</si>
  <si>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</si>
  <si>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</si>
  <si>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</si>
  <si>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</si>
  <si>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</si>
  <si>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</si>
  <si>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</si>
  <si>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</si>
  <si>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</si>
  <si>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</si>
  <si>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</si>
  <si>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</si>
  <si>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</si>
  <si>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</si>
  <si>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</si>
  <si>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</si>
  <si>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</si>
  <si>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</si>
  <si>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</si>
  <si>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</si>
  <si>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</si>
  <si>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</si>
  <si>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</si>
  <si>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</si>
  <si>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</si>
  <si>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</si>
  <si>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</si>
  <si>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</si>
  <si>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</si>
  <si>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</si>
  <si>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</si>
  <si>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</si>
  <si>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</si>
  <si>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</si>
  <si>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</si>
  <si>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</si>
  <si>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</si>
  <si>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</si>
  <si>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</si>
  <si>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</si>
  <si>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</si>
  <si>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</si>
  <si>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</si>
  <si>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</si>
  <si>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</si>
  <si>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</si>
  <si>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</si>
  <si>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</si>
  <si>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</si>
  <si>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</si>
  <si>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</si>
  <si>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</si>
  <si>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</si>
  <si>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</si>
  <si>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</si>
  <si>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</si>
  <si>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</si>
  <si>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</si>
  <si>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</si>
  <si>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</si>
  <si>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</si>
  <si>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</si>
  <si>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</si>
  <si>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</si>
  <si>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</si>
  <si>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</si>
  <si>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</si>
  <si>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</si>
  <si>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</si>
  <si>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</si>
  <si>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</si>
  <si>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</si>
  <si>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</si>
  <si>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</si>
  <si>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</si>
  <si>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</si>
  <si>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</si>
  <si>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</si>
  <si>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</si>
  <si>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</si>
  <si>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</si>
  <si>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</si>
  <si>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</si>
  <si>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</si>
  <si>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</si>
  <si>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</si>
  <si>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</si>
  <si>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</si>
  <si>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</si>
  <si>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</si>
  <si>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</si>
  <si>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</si>
  <si>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</si>
  <si>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</si>
  <si>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</si>
  <si>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</si>
  <si>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</si>
  <si>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</si>
  <si>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</si>
  <si>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</si>
  <si>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</si>
  <si>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</si>
  <si>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</si>
  <si>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</si>
  <si>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</si>
  <si>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</si>
  <si>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</si>
  <si>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</si>
  <si>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</si>
  <si>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</si>
  <si>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</si>
  <si>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</si>
  <si>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</si>
  <si>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</si>
  <si>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</si>
  <si>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</si>
  <si>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</si>
  <si>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</si>
  <si>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</si>
  <si>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</si>
  <si>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</si>
  <si>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</si>
  <si>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</si>
  <si>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</si>
  <si>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</si>
  <si>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</si>
  <si>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</si>
  <si>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</si>
  <si>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</si>
  <si>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</si>
  <si>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</si>
  <si>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</si>
  <si>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</si>
  <si>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</si>
  <si>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</si>
  <si>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</si>
  <si>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</si>
  <si>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</si>
  <si>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</si>
  <si>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</si>
  <si>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</si>
  <si>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</si>
  <si>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</si>
  <si>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</si>
  <si>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</si>
  <si>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</si>
  <si>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</si>
  <si>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</si>
  <si>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</si>
  <si>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</si>
  <si>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</si>
  <si>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</si>
  <si>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</si>
  <si>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</si>
  <si>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</si>
  <si>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</si>
  <si>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</si>
  <si>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</si>
  <si>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</si>
  <si>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</si>
  <si>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</si>
  <si>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</si>
  <si>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</si>
  <si>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</si>
  <si>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</si>
  <si>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</si>
  <si>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</si>
  <si>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</si>
  <si>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</si>
  <si>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</si>
  <si>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</si>
  <si>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</si>
  <si>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</si>
  <si>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</si>
  <si>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</si>
  <si>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</si>
  <si>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</si>
  <si>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</si>
  <si>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</si>
  <si>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</si>
  <si>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</si>
  <si>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</si>
  <si>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</si>
  <si>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</si>
  <si>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</si>
  <si>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</si>
  <si>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</si>
  <si>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</si>
  <si>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</si>
  <si>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</si>
  <si>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</si>
  <si>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</si>
  <si>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</si>
  <si>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</si>
  <si>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</si>
  <si>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</si>
  <si>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</si>
  <si>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</si>
  <si>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</si>
  <si>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</si>
  <si>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</si>
  <si>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</si>
  <si>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</si>
  <si>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</si>
  <si>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</si>
  <si>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</si>
  <si>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</si>
  <si>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</si>
  <si>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</si>
  <si>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</si>
  <si>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</si>
  <si>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</si>
  <si>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</si>
  <si>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</si>
  <si>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</si>
  <si>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</si>
  <si>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</si>
  <si>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</si>
  <si>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</si>
  <si>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</si>
  <si>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</si>
  <si>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</si>
  <si>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</si>
  <si>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</si>
  <si>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</si>
  <si>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</si>
  <si>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</si>
  <si>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</si>
  <si>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</si>
  <si>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</si>
  <si>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</si>
  <si>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</si>
  <si>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</si>
  <si>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</si>
  <si>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</si>
  <si>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</si>
  <si>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</si>
  <si>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</si>
  <si>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</si>
  <si>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</si>
  <si>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</si>
  <si>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</si>
  <si>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</si>
  <si>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</si>
  <si>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</si>
  <si>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</si>
  <si>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</si>
  <si>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</si>
  <si>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</si>
  <si>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</si>
  <si>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</si>
  <si>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</si>
  <si>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</si>
  <si>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</si>
  <si>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</si>
  <si>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</si>
  <si>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</si>
  <si>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</si>
  <si>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</si>
  <si>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</si>
  <si>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</si>
  <si>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</si>
  <si>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</si>
  <si>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</si>
  <si>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</si>
  <si>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</si>
  <si>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</si>
  <si>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</si>
  <si>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</si>
  <si>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</si>
  <si>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</si>
  <si>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</si>
  <si>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</si>
  <si>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</si>
  <si>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</si>
  <si>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</si>
  <si>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</si>
  <si>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</si>
  <si>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</si>
  <si>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</si>
  <si>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</si>
  <si>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</si>
  <si>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</si>
  <si>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</si>
  <si>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</si>
  <si>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</si>
  <si>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</si>
  <si>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</si>
  <si>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</si>
  <si>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</si>
  <si>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</si>
  <si>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</si>
  <si>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</si>
  <si>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</si>
  <si>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</si>
  <si>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</si>
  <si>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</si>
  <si>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</si>
  <si>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</si>
  <si>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</si>
  <si>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</si>
  <si>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</si>
  <si>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</si>
  <si>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</si>
  <si>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</si>
  <si>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</si>
  <si>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</si>
  <si>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</si>
  <si>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</si>
  <si>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</si>
  <si>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</si>
  <si>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</si>
  <si>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</si>
  <si>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</si>
  <si>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</si>
  <si>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</si>
  <si>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</si>
  <si>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</si>
  <si>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</si>
  <si>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</si>
  <si>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</si>
  <si>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</si>
  <si>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</si>
  <si>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</si>
  <si>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</si>
  <si>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</si>
  <si>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</si>
  <si>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</si>
  <si>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</si>
  <si>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</si>
  <si>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</si>
  <si>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</si>
  <si>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</si>
  <si>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</si>
  <si>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</si>
  <si>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</si>
  <si>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</si>
  <si>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</si>
  <si>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</si>
  <si>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</si>
  <si>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</si>
  <si>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</si>
  <si>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</si>
  <si>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</si>
  <si>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</si>
  <si>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</si>
  <si>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</si>
  <si>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</si>
  <si>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</si>
  <si>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</si>
  <si>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</si>
  <si>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</si>
  <si>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</si>
  <si>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</si>
  <si>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</si>
  <si>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</si>
  <si>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</si>
  <si>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</si>
  <si>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</si>
  <si>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</si>
  <si>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</si>
  <si>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</si>
  <si>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</si>
  <si>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</si>
  <si>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</si>
  <si>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</si>
  <si>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</si>
  <si>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</si>
  <si>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</si>
  <si>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</si>
  <si>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</si>
  <si>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</si>
  <si>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</si>
  <si>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</si>
  <si>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</si>
  <si>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</si>
  <si>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</si>
  <si>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</si>
  <si>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</si>
  <si>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</si>
  <si>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</si>
  <si>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</si>
  <si>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</si>
  <si>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</si>
  <si>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</si>
  <si>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</si>
  <si>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</si>
  <si>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</si>
  <si>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</si>
  <si>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</si>
  <si>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</si>
  <si>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</si>
  <si>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</si>
  <si>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</si>
  <si>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</si>
  <si>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</si>
  <si>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</si>
  <si>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</si>
  <si>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</si>
  <si>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</si>
  <si>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</si>
  <si>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</si>
  <si>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</si>
  <si>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</si>
  <si>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</si>
  <si>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</si>
  <si>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</si>
  <si>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</si>
  <si>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</si>
  <si>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</si>
  <si>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</si>
  <si>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</si>
  <si>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</si>
  <si>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</si>
  <si>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</si>
  <si>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</si>
  <si>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</si>
  <si>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</si>
  <si>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</si>
  <si>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</si>
  <si>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</si>
  <si>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</si>
  <si>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</si>
  <si>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</si>
  <si>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</si>
  <si>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</si>
  <si>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</si>
  <si>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</si>
  <si>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</si>
  <si>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</si>
  <si>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</si>
  <si>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</si>
  <si>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</si>
  <si>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</si>
  <si>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</si>
  <si>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</si>
  <si>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</si>
  <si>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</si>
  <si>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</si>
  <si>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</si>
  <si>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</si>
  <si>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</si>
  <si>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</si>
  <si>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</si>
  <si>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</si>
  <si>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</si>
  <si>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</si>
  <si>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</si>
  <si>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</si>
  <si>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</si>
  <si>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</si>
  <si>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</si>
  <si>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</si>
  <si>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</si>
  <si>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</si>
  <si>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</si>
  <si>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</si>
  <si>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</si>
  <si>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</si>
  <si>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</si>
  <si>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</si>
  <si>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</si>
  <si>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</si>
  <si>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</si>
  <si>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</si>
  <si>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</si>
  <si>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</si>
  <si>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</si>
  <si>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</si>
  <si>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</si>
  <si>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</si>
  <si>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</si>
  <si>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</si>
  <si>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</si>
  <si>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</si>
  <si>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</si>
  <si>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</si>
  <si>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</si>
  <si>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</si>
  <si>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</si>
  <si>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</si>
  <si>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</si>
  <si>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</si>
  <si>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</si>
  <si>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</si>
  <si>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</si>
  <si>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</si>
  <si>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</si>
  <si>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</si>
  <si>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</si>
  <si>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</si>
  <si>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</si>
  <si>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</si>
  <si>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</si>
  <si>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</si>
  <si>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</si>
  <si>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</si>
  <si>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</si>
  <si>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</si>
  <si>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</si>
  <si>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</si>
  <si>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</si>
  <si>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</si>
  <si>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</si>
  <si>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</si>
  <si>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</si>
  <si>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</si>
  <si>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</si>
  <si>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</si>
  <si>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</si>
  <si>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</si>
  <si>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</si>
  <si>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</si>
  <si>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</si>
  <si>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</si>
  <si>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</si>
  <si>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</si>
  <si>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</si>
  <si>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</si>
  <si>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</si>
  <si>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</si>
  <si>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</si>
  <si>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</si>
  <si>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</si>
  <si>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</si>
  <si>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</si>
  <si>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</si>
  <si>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</si>
  <si>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</si>
  <si>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</si>
  <si>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</si>
  <si>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</si>
  <si>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</si>
  <si>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</si>
  <si>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</si>
  <si>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</si>
  <si>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</si>
  <si>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</si>
  <si>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</si>
  <si>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</si>
  <si>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</si>
  <si>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</si>
  <si>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</si>
  <si>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</si>
  <si>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</si>
  <si>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</si>
  <si>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</si>
  <si>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</si>
  <si>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</si>
  <si>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</si>
  <si>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</si>
  <si>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</si>
  <si>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</si>
  <si>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</si>
  <si>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</si>
  <si>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</si>
  <si>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</si>
  <si>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</si>
  <si>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</si>
  <si>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</si>
  <si>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</si>
  <si>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</si>
  <si>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</si>
  <si>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</si>
  <si>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</si>
  <si>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</si>
  <si>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</si>
  <si>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</si>
  <si>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</si>
  <si>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</si>
  <si>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</si>
  <si>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</si>
  <si>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</si>
  <si>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</si>
  <si>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</si>
  <si>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</si>
  <si>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</si>
  <si>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</si>
  <si>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</si>
  <si>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</si>
  <si>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</si>
  <si>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</si>
  <si>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</si>
  <si>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</si>
  <si>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</si>
  <si>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</si>
  <si>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</si>
  <si>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</si>
  <si>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</si>
  <si>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</si>
  <si>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</si>
  <si>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</si>
  <si>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</si>
  <si>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</si>
  <si>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</si>
  <si>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</si>
  <si>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</si>
  <si>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</si>
  <si>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</si>
  <si>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</si>
  <si>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</si>
  <si>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</si>
  <si>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</si>
  <si>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</si>
  <si>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</si>
  <si>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</si>
  <si>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</si>
  <si>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</si>
  <si>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</si>
  <si>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</si>
  <si>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</si>
  <si>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</si>
  <si>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</si>
  <si>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</si>
  <si>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</si>
  <si>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</si>
  <si>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</si>
  <si>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</si>
  <si>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</si>
  <si>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</si>
  <si>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</si>
  <si>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</si>
  <si>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</si>
  <si>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</si>
  <si>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</si>
  <si>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</si>
  <si>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</si>
  <si>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</si>
  <si>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</si>
  <si>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</si>
  <si>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</si>
  <si>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</si>
  <si>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</si>
  <si>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</si>
  <si>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</si>
  <si>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</si>
  <si>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</si>
  <si>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</si>
  <si>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</si>
  <si>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</si>
  <si>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</si>
  <si>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</si>
  <si>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</si>
  <si>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</si>
  <si>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</si>
  <si>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</si>
  <si>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</si>
  <si>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</si>
  <si>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</si>
  <si>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</si>
  <si>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</si>
  <si>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</si>
  <si>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</si>
  <si>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</si>
  <si>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</si>
  <si>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</si>
  <si>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</si>
  <si>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</si>
  <si>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</si>
  <si>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</si>
  <si>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</si>
  <si>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</si>
  <si>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</si>
  <si>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</si>
  <si>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</si>
  <si>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</si>
  <si>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</si>
  <si>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</si>
  <si>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</si>
  <si>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</si>
  <si>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</si>
  <si>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</si>
  <si>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</si>
  <si>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</si>
  <si>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</si>
  <si>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</si>
  <si>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</si>
  <si>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</si>
  <si>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</si>
  <si>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</si>
  <si>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</si>
  <si>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</si>
  <si>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</si>
  <si>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</si>
  <si>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</si>
  <si>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</si>
  <si>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</si>
  <si>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</si>
  <si>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</si>
  <si>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</si>
  <si>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</si>
  <si>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</si>
  <si>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</si>
  <si>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</si>
  <si>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</si>
  <si>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</si>
  <si>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</si>
  <si>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</si>
  <si>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</si>
  <si>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</si>
  <si>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</si>
  <si>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</si>
  <si>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</si>
  <si>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</si>
  <si>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</si>
  <si>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</si>
  <si>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</si>
  <si>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</si>
  <si>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</si>
  <si>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</si>
  <si>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</si>
  <si>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</si>
  <si>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</si>
  <si>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</si>
  <si>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</si>
  <si>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</si>
  <si>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</si>
  <si>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</si>
  <si>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</si>
  <si>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</si>
  <si>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</si>
  <si>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</si>
  <si>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</si>
  <si>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</si>
  <si>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</si>
  <si>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</si>
  <si>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</si>
  <si>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</si>
  <si>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</si>
  <si>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</si>
  <si>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</si>
  <si>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</si>
  <si>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</si>
  <si>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</si>
  <si>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</si>
  <si>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</si>
  <si>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</si>
  <si>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</si>
  <si>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</si>
  <si>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</si>
  <si>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</si>
  <si>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</si>
  <si>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</si>
  <si>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</si>
  <si>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</si>
  <si>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</si>
  <si>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</si>
  <si>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</si>
  <si>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</si>
  <si>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</si>
  <si>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</si>
  <si>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</si>
  <si>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</si>
  <si>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</si>
  <si>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</si>
  <si>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</si>
  <si>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</si>
  <si>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</si>
  <si>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</si>
  <si>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</si>
  <si>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</si>
  <si>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</si>
  <si>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</si>
  <si>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</si>
  <si>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</si>
  <si>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</si>
  <si>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</si>
  <si>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</si>
  <si>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</si>
  <si>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</si>
  <si>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</si>
  <si>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</si>
  <si>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</si>
  <si>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</si>
  <si>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</si>
  <si>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</si>
  <si>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</si>
  <si>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</si>
  <si>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</si>
  <si>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</si>
  <si>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</si>
  <si>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</si>
  <si>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</si>
  <si>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</si>
  <si>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</si>
  <si>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</si>
  <si>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</si>
  <si>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</si>
  <si>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</si>
  <si>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</si>
  <si>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</si>
  <si>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</si>
  <si>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</si>
  <si>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</si>
  <si>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</si>
  <si>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</si>
  <si>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</si>
  <si>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</si>
  <si>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</si>
  <si>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</si>
  <si>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</si>
  <si>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</si>
  <si>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</si>
  <si>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</si>
  <si>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</si>
  <si>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</si>
  <si>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</si>
  <si>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</si>
  <si>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</si>
  <si>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</si>
  <si>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</si>
  <si>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</si>
  <si>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</si>
  <si>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</si>
  <si>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</si>
  <si>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</si>
  <si>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</si>
  <si>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</si>
  <si>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</si>
  <si>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</si>
  <si>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</si>
  <si>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</si>
  <si>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</si>
  <si>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</si>
  <si>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</si>
  <si>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</si>
  <si>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</si>
  <si>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</si>
  <si>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</si>
  <si>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</si>
  <si>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</si>
  <si>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</si>
  <si>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</si>
  <si>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</si>
  <si>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</si>
  <si>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</si>
  <si>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</si>
  <si>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</si>
  <si>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</si>
  <si>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</si>
  <si>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</si>
  <si>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</si>
  <si>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</si>
  <si>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</si>
  <si>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</si>
  <si>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</si>
  <si>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</si>
  <si>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</si>
  <si>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</si>
  <si>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</si>
  <si>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</si>
  <si>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</si>
  <si>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</si>
  <si>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</si>
  <si>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</si>
  <si>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</si>
  <si>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</si>
  <si>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</si>
  <si>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</si>
  <si>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</si>
  <si>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</si>
  <si>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</si>
  <si>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</si>
  <si>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</si>
  <si>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</si>
  <si>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</si>
  <si>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</si>
  <si>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</si>
  <si>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</si>
  <si>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</si>
  <si>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</si>
  <si>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</si>
  <si>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</si>
  <si>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</si>
  <si>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</si>
  <si>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</si>
  <si>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</si>
  <si>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</si>
  <si>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</si>
  <si>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</si>
  <si>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</si>
  <si>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</si>
  <si>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</si>
  <si>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</si>
  <si>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</si>
  <si>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</si>
  <si>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</si>
  <si>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</si>
  <si>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</si>
  <si>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</si>
  <si>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</si>
  <si>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</si>
  <si>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</si>
  <si>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</si>
  <si>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</si>
  <si>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</si>
  <si>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</si>
  <si>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</si>
  <si>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</si>
  <si>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</si>
  <si>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</si>
  <si>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</si>
  <si>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</si>
  <si>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</si>
  <si>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</si>
  <si>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</si>
  <si>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</si>
  <si>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</si>
  <si>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</si>
  <si>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</si>
  <si>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</si>
  <si>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</si>
  <si>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</si>
  <si>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</si>
  <si>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</si>
  <si>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</si>
  <si>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</si>
  <si>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</si>
  <si>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</si>
  <si>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</si>
  <si>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</si>
  <si>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</si>
  <si>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</si>
  <si>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</si>
  <si>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</si>
  <si>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</si>
  <si>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</si>
  <si>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</si>
  <si>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</si>
  <si>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</si>
  <si>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</si>
  <si>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</si>
  <si>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</si>
  <si>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</si>
  <si>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</si>
  <si>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</si>
  <si>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</si>
  <si>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</si>
  <si>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</si>
  <si>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</si>
  <si>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</si>
  <si>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</si>
  <si>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</si>
  <si>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</si>
  <si>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</si>
  <si>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</si>
  <si>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</si>
  <si>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</si>
  <si>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</si>
  <si>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</si>
  <si>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</si>
  <si>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</si>
  <si>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</si>
  <si>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</si>
  <si>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</si>
  <si>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</si>
  <si>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</si>
  <si>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</si>
  <si>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</si>
  <si>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</si>
  <si>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</si>
  <si>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</si>
  <si>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</si>
  <si>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</si>
  <si>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</si>
  <si>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</si>
  <si>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</si>
  <si>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</si>
  <si>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</si>
  <si>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</si>
  <si>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</si>
  <si>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</si>
  <si>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</si>
  <si>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</si>
  <si>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</si>
  <si>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</si>
  <si>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</si>
  <si>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</si>
  <si>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</si>
  <si>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</si>
  <si>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</si>
  <si>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</si>
  <si>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</si>
  <si>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</si>
  <si>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</si>
  <si>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</si>
  <si>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</si>
  <si>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</si>
  <si>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</si>
  <si>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</si>
  <si>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</si>
  <si>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</si>
  <si>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</si>
  <si>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</si>
  <si>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</si>
  <si>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</si>
  <si>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</si>
  <si>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</si>
  <si>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</si>
  <si>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</si>
  <si>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</si>
  <si>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</si>
  <si>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</si>
  <si>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</si>
  <si>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</si>
  <si>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</si>
  <si>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</si>
  <si>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</si>
  <si>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</si>
  <si>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</si>
  <si>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</si>
  <si>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</si>
  <si>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</si>
  <si>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</si>
  <si>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</si>
  <si>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</si>
  <si>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</si>
  <si>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</si>
  <si>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</si>
  <si>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</si>
  <si>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</si>
  <si>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</si>
  <si>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</si>
  <si>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</si>
  <si>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</si>
  <si>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</si>
  <si>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</si>
  <si>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</si>
  <si>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</si>
  <si>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</si>
  <si>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</si>
  <si>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</si>
  <si>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</si>
  <si>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</si>
  <si>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</si>
  <si>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</si>
  <si>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</si>
  <si>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</si>
  <si>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</si>
  <si>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</si>
  <si>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</si>
  <si>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</si>
  <si>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</si>
  <si>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</si>
  <si>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</si>
  <si>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</si>
  <si>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</si>
  <si>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</si>
  <si>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</si>
  <si>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</si>
  <si>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</si>
  <si>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</si>
  <si>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</si>
  <si>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</si>
  <si>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</si>
  <si>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</si>
  <si>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</si>
  <si>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</si>
  <si>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</si>
  <si>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</si>
  <si>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</si>
  <si>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</si>
  <si>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</si>
  <si>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</si>
  <si>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</si>
  <si>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</si>
  <si>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</si>
  <si>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</si>
  <si>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</si>
  <si>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</si>
  <si>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</si>
  <si>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</si>
  <si>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</si>
  <si>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</si>
  <si>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</si>
  <si>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</si>
  <si>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</si>
  <si>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</si>
  <si>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</si>
  <si>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</si>
  <si>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</si>
  <si>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</si>
  <si>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</si>
  <si>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</si>
  <si>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</si>
  <si>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</si>
  <si>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</si>
  <si>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</si>
  <si>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</si>
  <si>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</si>
  <si>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</si>
  <si>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</si>
  <si>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</si>
  <si>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</si>
  <si>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</si>
  <si>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</si>
  <si>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</si>
  <si>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</si>
  <si>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</si>
  <si>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</si>
  <si>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</si>
  <si>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</si>
  <si>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</si>
  <si>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</si>
  <si>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</si>
  <si>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</si>
  <si>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</si>
  <si>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</si>
  <si>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</si>
  <si>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</si>
  <si>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</si>
  <si>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</si>
  <si>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</si>
  <si>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</si>
  <si>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</si>
  <si>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</si>
  <si>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</si>
  <si>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</si>
  <si>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</si>
  <si>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</si>
  <si>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</si>
  <si>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</si>
  <si>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</si>
  <si>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</si>
  <si>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</si>
  <si>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</si>
  <si>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</si>
  <si>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</si>
  <si>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</si>
  <si>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</si>
  <si>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</si>
  <si>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</si>
  <si>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</si>
  <si>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</si>
  <si>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</si>
  <si>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</si>
  <si>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</si>
  <si>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</si>
  <si>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</si>
  <si>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</si>
  <si>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</si>
  <si>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</si>
  <si>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</si>
  <si>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</si>
  <si>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</si>
  <si>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</si>
  <si>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</si>
  <si>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</si>
  <si>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</si>
  <si>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</si>
  <si>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</si>
  <si>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</si>
  <si>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</si>
  <si>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</si>
  <si>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</si>
  <si>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</si>
  <si>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</si>
  <si>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</si>
  <si>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</si>
  <si>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</si>
  <si>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</si>
  <si>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</si>
  <si>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</si>
  <si>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</si>
  <si>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</si>
  <si>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</si>
  <si>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</si>
  <si>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</si>
  <si>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</si>
  <si>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</si>
  <si>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</si>
  <si>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</si>
  <si>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</si>
  <si>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</si>
  <si>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</si>
  <si>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</si>
  <si>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</si>
  <si>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</si>
  <si>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</si>
  <si>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</si>
  <si>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</si>
  <si>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</si>
  <si>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</si>
  <si>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</si>
  <si>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</si>
  <si>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</si>
  <si>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</si>
  <si>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</si>
  <si>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</si>
  <si>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</si>
  <si>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</si>
  <si>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</si>
  <si>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</si>
  <si>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</si>
  <si>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</si>
  <si>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</si>
  <si>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</si>
  <si>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</si>
  <si>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</si>
  <si>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</si>
  <si>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</si>
  <si>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</si>
  <si>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</si>
  <si>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</si>
  <si>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</si>
  <si>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</si>
  <si>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</si>
  <si>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</si>
  <si>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</si>
  <si>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</si>
  <si>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</si>
  <si>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</si>
  <si>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</si>
  <si>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</si>
  <si>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</si>
  <si>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</si>
  <si>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</si>
  <si>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</si>
  <si>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</si>
  <si>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</si>
  <si>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</si>
  <si>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</si>
  <si>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</si>
  <si>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</si>
  <si>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</si>
  <si>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</si>
  <si>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</si>
  <si>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</si>
  <si>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</si>
  <si>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</si>
  <si>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</si>
  <si>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</si>
  <si>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</si>
  <si>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</si>
  <si>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</si>
  <si>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</si>
  <si>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</si>
  <si>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</si>
  <si>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</si>
  <si>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</si>
  <si>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</si>
  <si>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</si>
  <si>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</si>
  <si>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</si>
  <si>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</si>
  <si>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</si>
  <si>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</si>
  <si>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</si>
  <si>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</si>
  <si>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</si>
  <si>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</si>
  <si>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</si>
  <si>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</si>
  <si>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</si>
  <si>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</si>
  <si>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</si>
  <si>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</si>
  <si>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</si>
  <si>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</si>
  <si>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</si>
  <si>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</si>
  <si>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</si>
  <si>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</si>
  <si>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</si>
  <si>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</si>
  <si>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</si>
  <si>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</si>
  <si>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</si>
  <si>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</si>
  <si>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</si>
  <si>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</si>
  <si>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</si>
  <si>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</si>
  <si>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</si>
  <si>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</si>
  <si>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</si>
  <si>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</si>
  <si>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</si>
  <si>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</si>
  <si>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</si>
  <si>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</si>
  <si>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</si>
  <si>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</si>
  <si>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</si>
  <si>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</si>
  <si>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</si>
  <si>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</si>
  <si>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</si>
  <si>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</si>
  <si>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</si>
  <si>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</si>
  <si>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</si>
  <si>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</si>
  <si>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</si>
  <si>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</si>
  <si>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</si>
  <si>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</si>
  <si>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</si>
  <si>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</si>
  <si>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</si>
  <si>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</si>
  <si>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</si>
  <si>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</si>
  <si>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</si>
  <si>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</si>
  <si>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</si>
  <si>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</si>
  <si>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</si>
  <si>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</si>
  <si>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</si>
  <si>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</si>
  <si>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</si>
  <si>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</si>
  <si>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</si>
  <si>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</si>
  <si>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</si>
  <si>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</si>
  <si>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</si>
  <si>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</si>
  <si>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</si>
  <si>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</si>
  <si>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</si>
  <si>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</si>
  <si>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</si>
  <si>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</si>
  <si>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</si>
  <si>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</si>
  <si>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</si>
  <si>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</si>
  <si>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</si>
  <si>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</si>
  <si>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</si>
  <si>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</si>
  <si>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</si>
  <si>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</si>
  <si>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</si>
  <si>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</si>
  <si>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</si>
  <si>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</si>
  <si>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</si>
  <si>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</si>
  <si>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</si>
  <si>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</si>
  <si>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</si>
  <si>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</si>
  <si>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</si>
  <si>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</si>
  <si>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</si>
  <si>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</si>
  <si>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</si>
  <si>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</si>
  <si>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</si>
  <si>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</si>
  <si>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</si>
  <si>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</si>
  <si>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</si>
  <si>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</si>
  <si>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</si>
  <si>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</si>
  <si>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</si>
  <si>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</si>
  <si>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</si>
  <si>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</si>
  <si>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</si>
  <si>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</si>
  <si>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</si>
  <si>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</si>
  <si>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</si>
  <si>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</si>
  <si>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</si>
  <si>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</si>
  <si>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</si>
  <si>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</si>
  <si>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</si>
  <si>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</si>
  <si>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</si>
  <si>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</si>
  <si>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</si>
  <si>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</si>
  <si>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</si>
  <si>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</si>
  <si>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</si>
  <si>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</si>
  <si>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</si>
  <si>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</si>
  <si>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</si>
  <si>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</si>
  <si>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</si>
  <si>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</si>
  <si>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</si>
  <si>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</si>
  <si>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</si>
  <si>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</si>
  <si>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</si>
  <si>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</si>
  <si>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</si>
  <si>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</si>
  <si>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</si>
  <si>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</si>
  <si>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</si>
  <si>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</si>
  <si>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</si>
  <si>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</si>
  <si>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</si>
  <si>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</si>
  <si>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</si>
  <si>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</si>
  <si>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</si>
  <si>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</si>
  <si>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</si>
  <si>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</si>
  <si>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</si>
  <si>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</si>
  <si>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</si>
  <si>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</si>
  <si>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</si>
  <si>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</si>
  <si>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</si>
  <si>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</si>
  <si>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</si>
  <si>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</si>
  <si>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</si>
  <si>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</si>
  <si>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</si>
  <si>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</si>
  <si>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</si>
  <si>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</si>
  <si>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</si>
  <si>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</si>
  <si>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</si>
  <si>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</si>
  <si>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</si>
  <si>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</si>
  <si>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</si>
  <si>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</si>
  <si>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</si>
  <si>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</si>
  <si>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</si>
  <si>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</si>
  <si>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</si>
  <si>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</si>
  <si>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</si>
  <si>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</si>
  <si>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</si>
  <si>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</si>
  <si>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</si>
  <si>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</si>
  <si>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</si>
  <si>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</si>
  <si>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</si>
  <si>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</si>
  <si>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</si>
  <si>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</si>
  <si>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</si>
  <si>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</si>
  <si>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</si>
  <si>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</si>
  <si>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</si>
  <si>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</si>
  <si>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</si>
  <si>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</si>
  <si>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</si>
  <si>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</si>
  <si>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</si>
  <si>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</si>
  <si>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</si>
  <si>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</si>
  <si>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</si>
  <si>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</si>
  <si>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</si>
  <si>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</si>
  <si>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</si>
  <si>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</si>
  <si>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</si>
  <si>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</si>
  <si>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</si>
  <si>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</si>
  <si>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</si>
  <si>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</si>
  <si>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</si>
  <si>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</si>
  <si>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</si>
  <si>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</si>
  <si>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</si>
  <si>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</si>
  <si>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</si>
  <si>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</si>
  <si>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</si>
  <si>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</si>
  <si>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</si>
  <si>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</si>
  <si>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</si>
  <si>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</si>
  <si>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</si>
  <si>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</si>
  <si>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</si>
  <si>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</si>
  <si>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</si>
  <si>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</si>
  <si>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</si>
  <si>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</si>
  <si>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</si>
  <si>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</si>
  <si>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</si>
  <si>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</si>
  <si>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</si>
  <si>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</si>
  <si>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</si>
  <si>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</si>
  <si>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</si>
  <si>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</si>
  <si>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</si>
  <si>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</si>
  <si>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</si>
  <si>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</si>
  <si>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</si>
  <si>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</si>
  <si>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</si>
  <si>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</si>
  <si>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</si>
  <si>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</si>
  <si>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</si>
  <si>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</si>
  <si>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</si>
  <si>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</si>
  <si>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</si>
  <si>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</si>
  <si>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</si>
  <si>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</si>
  <si>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</si>
  <si>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</si>
  <si>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</si>
  <si>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</si>
  <si>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</si>
  <si>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</si>
  <si>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</si>
  <si>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</si>
  <si>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</si>
  <si>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</si>
  <si>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</si>
  <si>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</si>
  <si>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</si>
  <si>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</si>
  <si>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</si>
  <si>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</si>
  <si>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</si>
  <si>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</si>
  <si>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</si>
  <si>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</si>
  <si>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</si>
  <si>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</si>
  <si>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</si>
  <si>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</si>
  <si>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</si>
  <si>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</si>
  <si>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</si>
  <si>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</si>
  <si>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</si>
  <si>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</si>
  <si>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</si>
  <si>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</si>
  <si>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</si>
  <si>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</si>
  <si>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</si>
  <si>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</si>
  <si>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</si>
  <si>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</si>
  <si>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</si>
  <si>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</si>
  <si>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</si>
  <si>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</si>
  <si>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</si>
  <si>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</si>
  <si>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</si>
  <si>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</si>
  <si>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</si>
  <si>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</si>
  <si>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</si>
  <si>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</si>
  <si>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</si>
  <si>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</si>
  <si>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</si>
  <si>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</si>
  <si>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</si>
  <si>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</si>
  <si>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</si>
  <si>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</si>
  <si>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</si>
  <si>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</si>
  <si>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</si>
  <si>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</si>
  <si>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</si>
  <si>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</si>
  <si>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</si>
  <si>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</si>
  <si>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</si>
  <si>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</si>
  <si>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</si>
  <si>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</si>
  <si>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</si>
  <si>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</si>
  <si>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</si>
  <si>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</si>
  <si>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</si>
  <si>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</si>
  <si>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</si>
  <si>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</si>
  <si>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</si>
  <si>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</si>
  <si>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</si>
  <si>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</si>
  <si>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</si>
  <si>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</si>
  <si>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</si>
  <si>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</si>
  <si>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</si>
  <si>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</si>
  <si>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</si>
  <si>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</si>
  <si>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</si>
  <si>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</si>
  <si>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</si>
  <si>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</si>
  <si>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</si>
  <si>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</si>
  <si>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</si>
  <si>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</si>
  <si>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</si>
  <si>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</si>
  <si>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</si>
  <si>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</si>
  <si>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</si>
  <si>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</si>
  <si>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</si>
  <si>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</si>
  <si>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</si>
  <si>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</si>
  <si>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</si>
  <si>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</si>
  <si>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</si>
  <si>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</si>
  <si>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</si>
  <si>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</si>
  <si>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</si>
  <si>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</si>
  <si>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</si>
  <si>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</si>
  <si>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</si>
  <si>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</si>
  <si>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</si>
  <si>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</si>
  <si>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</si>
  <si>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</si>
  <si>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</si>
  <si>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</si>
  <si>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</si>
  <si>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</si>
  <si>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</si>
  <si>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</si>
  <si>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</si>
  <si>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</si>
  <si>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</si>
  <si>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</si>
  <si>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</si>
  <si>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</si>
  <si>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</si>
  <si>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</si>
  <si>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</si>
  <si>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</si>
  <si>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</si>
  <si>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</si>
  <si>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</si>
  <si>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</si>
  <si>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</si>
  <si>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</si>
  <si>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</si>
  <si>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</si>
  <si>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</si>
  <si>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</si>
  <si>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</si>
  <si>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</si>
  <si>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</si>
  <si>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</si>
  <si>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</si>
  <si>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</si>
  <si>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</si>
  <si>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</si>
  <si>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</si>
  <si>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</si>
  <si>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</si>
  <si>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</si>
  <si>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</si>
  <si>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</si>
  <si>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</si>
  <si>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</si>
  <si>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</si>
  <si>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</si>
  <si>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</si>
  <si>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</si>
  <si>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</si>
  <si>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</si>
  <si>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</si>
  <si>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</si>
  <si>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</si>
  <si>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</si>
  <si>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</si>
  <si>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</si>
  <si>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</si>
  <si>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</si>
  <si>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</si>
  <si>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</si>
  <si>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</si>
  <si>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</si>
  <si>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</si>
  <si>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</si>
  <si>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</si>
  <si>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</si>
  <si>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</si>
  <si>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</si>
  <si>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</si>
  <si>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</si>
  <si>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</si>
  <si>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</si>
  <si>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</si>
  <si>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</si>
  <si>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</si>
  <si>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</si>
  <si>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</si>
  <si>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</si>
  <si>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</si>
  <si>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</si>
  <si>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</si>
  <si>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</si>
  <si>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</si>
  <si>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</si>
  <si>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</si>
  <si>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</si>
  <si>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</si>
  <si>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</si>
  <si>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</si>
  <si>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</si>
  <si>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</si>
  <si>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</si>
  <si>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</si>
  <si>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</si>
  <si>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</si>
  <si>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</si>
  <si>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</si>
  <si>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</si>
  <si>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</si>
  <si>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</si>
  <si>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</si>
  <si>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</si>
  <si>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</si>
  <si>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</si>
  <si>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</si>
  <si>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</si>
  <si>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</si>
  <si>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</si>
  <si>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</si>
  <si>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</si>
  <si>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</si>
  <si>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</si>
  <si>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</si>
  <si>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</si>
  <si>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</si>
  <si>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</si>
  <si>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</si>
  <si>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</si>
  <si>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</si>
  <si>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</si>
  <si>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</si>
  <si>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</si>
  <si>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</si>
  <si>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</si>
  <si>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</si>
  <si>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</si>
  <si>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</si>
  <si>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</si>
  <si>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</si>
  <si>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</si>
  <si>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</si>
  <si>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</si>
  <si>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</si>
  <si>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</si>
  <si>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</si>
  <si>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</si>
  <si>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</si>
  <si>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</si>
  <si>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</si>
  <si>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</si>
  <si>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</si>
  <si>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</si>
  <si>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</si>
  <si>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</si>
  <si>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</si>
  <si>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</si>
  <si>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</si>
  <si>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</si>
  <si>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</si>
  <si>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</si>
  <si>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</si>
  <si>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</si>
  <si>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</si>
  <si>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</si>
  <si>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</si>
  <si>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</si>
  <si>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</si>
  <si>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</si>
  <si>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</si>
  <si>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</si>
  <si>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</si>
  <si>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</si>
  <si>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</si>
  <si>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</si>
  <si>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</si>
  <si>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</si>
  <si>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</si>
  <si>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</si>
  <si>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</si>
  <si>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</si>
  <si>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</si>
  <si>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</si>
  <si>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</si>
  <si>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</si>
  <si>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</si>
  <si>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</si>
  <si>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</si>
  <si>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</si>
  <si>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</si>
  <si>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</si>
  <si>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</si>
  <si>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</si>
  <si>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</si>
  <si>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</si>
  <si>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</si>
  <si>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</si>
  <si>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</si>
  <si>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</si>
  <si>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</si>
  <si>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</si>
  <si>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</si>
  <si>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</si>
  <si>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</si>
  <si>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</si>
  <si>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</si>
  <si>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</si>
  <si>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</si>
  <si>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</si>
  <si>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</si>
  <si>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</si>
  <si>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</si>
  <si>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</si>
  <si>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</si>
  <si>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</si>
  <si>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</si>
  <si>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</si>
  <si>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</si>
  <si>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</si>
  <si>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</si>
  <si>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</si>
  <si>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</si>
  <si>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</si>
  <si>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</si>
  <si>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</si>
  <si>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</si>
  <si>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</si>
  <si>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</si>
  <si>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</si>
  <si>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</si>
  <si>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</si>
  <si>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</si>
  <si>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</si>
  <si>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</si>
  <si>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</si>
  <si>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</si>
  <si>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</si>
  <si>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</si>
  <si>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</si>
  <si>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</si>
  <si>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</si>
  <si>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</si>
  <si>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</si>
  <si>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</si>
  <si>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</si>
  <si>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</si>
  <si>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</si>
  <si>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</si>
  <si>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</si>
  <si>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</si>
  <si>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</si>
  <si>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</si>
  <si>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</si>
  <si>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</si>
  <si>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</si>
  <si>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</si>
  <si>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</si>
  <si>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</si>
  <si>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</si>
  <si>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</si>
  <si>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</si>
  <si>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</si>
  <si>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</si>
  <si>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</si>
  <si>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</si>
  <si>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</si>
  <si>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</si>
  <si>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</si>
  <si>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</si>
  <si>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</si>
  <si>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</si>
  <si>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</si>
  <si>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</si>
  <si>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</si>
  <si>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</si>
  <si>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</si>
  <si>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</si>
  <si>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</si>
  <si>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</si>
  <si>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</si>
  <si>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</si>
  <si>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</si>
  <si>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</si>
  <si>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</si>
  <si>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</si>
  <si>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</si>
  <si>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</si>
  <si>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</si>
  <si>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</si>
  <si>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</si>
  <si>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</si>
  <si>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</si>
  <si>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</si>
  <si>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</si>
  <si>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</si>
  <si>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</si>
  <si>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</si>
  <si>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</si>
  <si>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</si>
  <si>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</si>
  <si>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</si>
  <si>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</si>
  <si>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</si>
  <si>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</si>
  <si>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</si>
  <si>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</si>
  <si>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</si>
  <si>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</si>
  <si>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</si>
  <si>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</si>
  <si>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</si>
  <si>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</si>
  <si>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</si>
  <si>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</si>
  <si>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</si>
  <si>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</si>
  <si>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</si>
  <si>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</si>
  <si>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</si>
  <si>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</si>
  <si>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</si>
  <si>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</si>
  <si>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</si>
  <si>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</si>
  <si>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</si>
  <si>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</si>
  <si>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</si>
  <si>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</si>
  <si>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</si>
  <si>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</si>
  <si>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</si>
  <si>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</si>
  <si>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</si>
  <si>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</si>
  <si>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</si>
  <si>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</si>
  <si>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</si>
  <si>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</si>
  <si>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</si>
  <si>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</si>
  <si>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</si>
  <si>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</si>
  <si>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</si>
  <si>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</si>
  <si>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</si>
  <si>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</si>
  <si>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</si>
  <si>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</si>
  <si>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</si>
  <si>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</si>
  <si>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</si>
  <si>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</si>
  <si>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</si>
  <si>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</si>
  <si>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</si>
  <si>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</si>
  <si>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</si>
  <si>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</si>
  <si>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</si>
  <si>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</si>
  <si>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</si>
  <si>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</si>
  <si>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</si>
  <si>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</si>
  <si>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</si>
  <si>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</si>
  <si>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</si>
  <si>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</si>
  <si>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</si>
  <si>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</si>
  <si>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</si>
  <si>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</si>
  <si>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</si>
  <si>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</si>
  <si>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</si>
  <si>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</si>
  <si>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</si>
  <si>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</si>
  <si>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</si>
  <si>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</si>
  <si>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</si>
  <si>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</si>
  <si>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</si>
  <si>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</si>
  <si>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</si>
  <si>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</si>
  <si>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</si>
  <si>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</si>
  <si>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</si>
  <si>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</si>
  <si>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</si>
  <si>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</si>
  <si>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</si>
  <si>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</si>
  <si>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</si>
  <si>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</si>
  <si>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</si>
  <si>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</si>
  <si>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</si>
  <si>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</si>
  <si>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</si>
  <si>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</si>
  <si>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</si>
  <si>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</si>
  <si>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</si>
  <si>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</si>
  <si>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</si>
  <si>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</si>
  <si>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</si>
  <si>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</si>
  <si>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</si>
  <si>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</si>
  <si>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</si>
  <si>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</si>
  <si>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</si>
  <si>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</si>
  <si>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</si>
  <si>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</si>
  <si>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</si>
  <si>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</si>
  <si>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</si>
  <si>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</si>
  <si>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</si>
  <si>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</si>
  <si>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</si>
  <si>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</si>
  <si>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</si>
  <si>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</si>
  <si>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</si>
  <si>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</si>
  <si>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</si>
  <si>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</si>
  <si>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</si>
  <si>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</si>
  <si>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</si>
  <si>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</si>
  <si>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</si>
  <si>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</si>
  <si>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</si>
  <si>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</si>
  <si>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</si>
  <si>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</si>
  <si>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</si>
  <si>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</si>
  <si>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</si>
  <si>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</si>
  <si>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</si>
  <si>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</si>
  <si>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</si>
  <si>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</si>
  <si>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</si>
  <si>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</si>
  <si>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</si>
  <si>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</si>
  <si>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</si>
  <si>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</si>
  <si>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</si>
  <si>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</si>
  <si>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</si>
  <si>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</si>
  <si>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</si>
  <si>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</si>
  <si>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</si>
  <si>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</si>
  <si>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</si>
  <si>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</si>
  <si>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</si>
  <si>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</si>
  <si>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</si>
  <si>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</si>
  <si>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</si>
  <si>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</si>
  <si>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</si>
  <si>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</si>
  <si>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</si>
  <si>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</si>
  <si>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</si>
  <si>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</si>
  <si>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</si>
  <si>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</si>
  <si>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</si>
  <si>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</si>
  <si>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</si>
  <si>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</si>
  <si>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</si>
  <si>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</si>
  <si>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</si>
  <si>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</si>
  <si>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</si>
  <si>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</si>
  <si>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</si>
  <si>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</si>
  <si>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</si>
  <si>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</si>
  <si>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</si>
  <si>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</si>
  <si>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</si>
  <si>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</si>
  <si>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</si>
  <si>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</si>
  <si>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</si>
  <si>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</si>
  <si>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</si>
  <si>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</si>
  <si>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</si>
  <si>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</si>
  <si>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</si>
  <si>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</si>
  <si>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</si>
  <si>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</si>
  <si>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</si>
  <si>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</si>
  <si>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</si>
  <si>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</si>
  <si>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</si>
  <si>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</si>
  <si>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</si>
  <si>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</si>
  <si>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</si>
  <si>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</si>
  <si>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</si>
  <si>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</si>
  <si>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</si>
  <si>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</si>
  <si>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</si>
  <si>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</si>
  <si>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</si>
  <si>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</si>
  <si>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</si>
  <si>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</si>
  <si>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</si>
  <si>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</si>
  <si>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</si>
  <si>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</si>
  <si>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</si>
  <si>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</si>
  <si>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</si>
  <si>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</si>
  <si>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</si>
  <si>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</si>
  <si>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</si>
  <si>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</si>
  <si>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</si>
  <si>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</si>
  <si>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</si>
  <si>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</si>
  <si>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</si>
  <si>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</si>
  <si>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</si>
  <si>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</si>
  <si>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</si>
  <si>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</si>
  <si>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</si>
  <si>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</si>
  <si>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</si>
  <si>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</si>
  <si>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</si>
  <si>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</si>
  <si>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</si>
  <si>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</si>
  <si>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</si>
  <si>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</si>
  <si>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</si>
  <si>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</si>
  <si>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</si>
  <si>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</si>
  <si>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</si>
  <si>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</si>
  <si>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</si>
  <si>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</si>
  <si>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</si>
  <si>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</si>
  <si>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</si>
  <si>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</si>
  <si>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</si>
  <si>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</si>
  <si>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</si>
  <si>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</si>
  <si>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</si>
  <si>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</si>
  <si>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</si>
  <si>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</si>
  <si>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</si>
  <si>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</si>
  <si>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</si>
  <si>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</si>
  <si>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</si>
  <si>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</si>
  <si>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</si>
  <si>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</si>
  <si>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</si>
  <si>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</si>
  <si>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</si>
  <si>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</si>
  <si>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</si>
  <si>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</si>
  <si>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</si>
  <si>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</si>
  <si>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</si>
  <si>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</si>
  <si>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</si>
  <si>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</si>
  <si>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</si>
  <si>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</si>
  <si>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</si>
  <si>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</si>
  <si>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</si>
  <si>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</si>
  <si>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</si>
  <si>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</si>
  <si>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</si>
  <si>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</si>
  <si>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</si>
  <si>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</si>
  <si>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</si>
  <si>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</si>
  <si>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</si>
  <si>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</si>
  <si>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</si>
  <si>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</si>
  <si>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</si>
  <si>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</si>
  <si>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</si>
  <si>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</si>
  <si>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</si>
  <si>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</si>
  <si>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</si>
  <si>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</si>
  <si>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</si>
  <si>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</si>
  <si>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</si>
  <si>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</si>
  <si>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</si>
  <si>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</si>
  <si>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</si>
  <si>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</si>
  <si>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</si>
  <si>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</si>
  <si>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</si>
  <si>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</si>
  <si>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</si>
  <si>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</si>
  <si>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</si>
  <si>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</si>
  <si>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</si>
  <si>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</si>
  <si>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</si>
  <si>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</si>
  <si>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</si>
  <si>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</si>
  <si>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</si>
  <si>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</si>
  <si>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</si>
  <si>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</si>
  <si>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</si>
  <si>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</si>
  <si>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</si>
  <si>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</si>
  <si>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</si>
  <si>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</si>
  <si>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</si>
  <si>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</si>
  <si>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</si>
  <si>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</si>
  <si>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</si>
  <si>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</si>
  <si>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</si>
  <si>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</si>
  <si>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</si>
  <si>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</si>
  <si>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</si>
  <si>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</si>
  <si>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</si>
  <si>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</si>
  <si>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</si>
  <si>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</si>
  <si>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</si>
  <si>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</si>
  <si>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</si>
  <si>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</si>
  <si>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</si>
  <si>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</si>
  <si>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</si>
  <si>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</si>
  <si>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</si>
  <si>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</si>
  <si>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</si>
  <si>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</si>
  <si>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</si>
  <si>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</si>
  <si>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</si>
  <si>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</si>
  <si>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</si>
  <si>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</si>
  <si>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</si>
  <si>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</si>
  <si>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</si>
  <si>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</si>
  <si>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</si>
  <si>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</si>
  <si>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</si>
  <si>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</si>
  <si>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</si>
  <si>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</si>
  <si>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</si>
  <si>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</si>
  <si>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</si>
  <si>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</si>
  <si>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</si>
  <si>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</si>
  <si>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</si>
  <si>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</si>
  <si>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</si>
  <si>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</si>
  <si>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</si>
  <si>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</si>
  <si>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</si>
  <si>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</si>
  <si>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</si>
  <si>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</si>
  <si>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</si>
  <si>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</si>
  <si>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</si>
  <si>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</si>
  <si>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</si>
  <si>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</si>
  <si>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</si>
  <si>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</si>
  <si>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</si>
  <si>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</si>
  <si>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</si>
  <si>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</si>
  <si>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</si>
  <si>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</si>
  <si>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</si>
  <si>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</si>
  <si>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</si>
  <si>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</si>
  <si>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</si>
  <si>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</si>
  <si>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</si>
  <si>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</si>
  <si>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</si>
  <si>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</si>
  <si>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</si>
  <si>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</si>
  <si>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</si>
  <si>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</si>
  <si>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</si>
  <si>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</si>
  <si>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</si>
  <si>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</si>
  <si>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</si>
  <si>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</si>
  <si>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</si>
  <si>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</si>
  <si>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</si>
  <si>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</si>
  <si>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</si>
  <si>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</si>
  <si>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</si>
  <si>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</si>
  <si>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</si>
  <si>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</si>
  <si>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</si>
  <si>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</si>
  <si>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</si>
  <si>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</si>
  <si>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</si>
  <si>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</si>
  <si>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</si>
  <si>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</si>
  <si>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</si>
  <si>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</si>
  <si>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</si>
  <si>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</si>
  <si>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</si>
  <si>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</si>
  <si>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</si>
  <si>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</si>
  <si>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</si>
  <si>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</si>
  <si>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</si>
  <si>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</si>
  <si>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</si>
  <si>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</si>
  <si>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</si>
  <si>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</si>
  <si>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</si>
  <si>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</si>
  <si>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</si>
  <si>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</si>
  <si>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</si>
  <si>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</si>
  <si>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</si>
  <si>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</si>
  <si>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</si>
  <si>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</si>
  <si>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</si>
  <si>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</si>
  <si>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</si>
  <si>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</si>
  <si>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</si>
  <si>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</si>
  <si>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</si>
  <si>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</si>
  <si>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</si>
  <si>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</si>
  <si>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</si>
  <si>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</si>
  <si>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</si>
  <si>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</si>
  <si>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</si>
  <si>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</si>
  <si>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</si>
  <si>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</si>
  <si>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</si>
  <si>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</si>
  <si>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</si>
  <si>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</si>
  <si>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</si>
  <si>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</si>
  <si>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</si>
  <si>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</si>
  <si>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</si>
  <si>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</si>
  <si>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</si>
  <si>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</si>
  <si>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</si>
  <si>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</si>
  <si>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</si>
  <si>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</si>
  <si>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</si>
  <si>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</si>
  <si>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</si>
  <si>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</si>
  <si>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</si>
  <si>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</si>
  <si>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</si>
  <si>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</si>
  <si>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</si>
  <si>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</si>
  <si>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</si>
  <si>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</si>
  <si>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</si>
  <si>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</si>
  <si>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</si>
  <si>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</si>
  <si>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</si>
  <si>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</si>
  <si>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</si>
  <si>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</si>
  <si>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</si>
  <si>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</si>
  <si>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</si>
  <si>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</si>
  <si>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</si>
  <si>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</si>
  <si>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</si>
  <si>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</si>
  <si>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</si>
  <si>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</si>
  <si>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</si>
  <si>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</si>
  <si>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</si>
  <si>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</si>
  <si>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</si>
  <si>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</si>
  <si>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</si>
  <si>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</si>
  <si>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</si>
  <si>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</si>
  <si>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</si>
  <si>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</si>
  <si>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</si>
  <si>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</si>
  <si>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</si>
  <si>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</si>
  <si>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</si>
  <si>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</si>
  <si>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</si>
  <si>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</si>
  <si>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</si>
  <si>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</si>
  <si>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</si>
  <si>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</si>
  <si>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</si>
  <si>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</si>
  <si>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</si>
  <si>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</si>
  <si>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</si>
  <si>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</si>
  <si>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</si>
  <si>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</si>
  <si>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</si>
  <si>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</si>
  <si>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</si>
  <si>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</si>
  <si>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</si>
  <si>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</si>
  <si>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</si>
  <si>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</si>
  <si>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</si>
  <si>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</si>
  <si>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</si>
  <si>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</si>
  <si>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</si>
  <si>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</si>
  <si>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</si>
  <si>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</si>
  <si>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</si>
  <si>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</si>
  <si>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</si>
  <si>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</si>
  <si>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</si>
  <si>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</si>
  <si>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</si>
  <si>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</si>
  <si>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</si>
  <si>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</si>
  <si>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</si>
  <si>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</si>
  <si>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</si>
  <si>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</si>
  <si>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</si>
  <si>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</si>
  <si>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</si>
  <si>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</si>
  <si>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</si>
  <si>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</si>
  <si>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</si>
  <si>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</si>
  <si>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</si>
  <si>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</si>
  <si>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</si>
  <si>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</si>
  <si>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</si>
  <si>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</si>
  <si>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</si>
  <si>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</si>
  <si>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</si>
  <si>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</si>
  <si>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</si>
  <si>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</si>
  <si>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</si>
  <si>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</si>
  <si>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</si>
  <si>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</si>
  <si>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</si>
  <si>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</si>
  <si>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</si>
  <si>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</si>
  <si>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</si>
  <si>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</si>
  <si>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</si>
  <si>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</si>
  <si>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</si>
  <si>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</si>
  <si>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</si>
  <si>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</si>
  <si>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</si>
  <si>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</si>
  <si>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</si>
  <si>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</si>
  <si>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</si>
  <si>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</si>
  <si>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</si>
  <si>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</si>
  <si>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</si>
  <si>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</si>
  <si>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</si>
  <si>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</si>
  <si>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</si>
  <si>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</si>
  <si>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</si>
  <si>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</si>
  <si>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</si>
  <si>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</si>
  <si>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</si>
  <si>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</si>
  <si>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</si>
  <si>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</si>
  <si>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</si>
  <si>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</si>
  <si>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</si>
  <si>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</si>
  <si>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</si>
  <si>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</si>
  <si>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</si>
  <si>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</si>
  <si>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</si>
  <si>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</si>
  <si>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</si>
  <si>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</si>
  <si>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</si>
  <si>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</si>
  <si>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</si>
  <si>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</si>
  <si>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</si>
  <si>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</si>
  <si>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</si>
  <si>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</si>
  <si>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</si>
  <si>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</si>
  <si>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</si>
  <si>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</si>
  <si>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</si>
  <si>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</si>
  <si>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</si>
  <si>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</si>
  <si>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</si>
  <si>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</si>
  <si>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</si>
  <si>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</si>
  <si>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</si>
  <si>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</si>
  <si>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</si>
  <si>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</si>
  <si>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</si>
  <si>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</si>
  <si>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</si>
  <si>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</si>
  <si>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</si>
  <si>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</si>
  <si>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</si>
  <si>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</si>
  <si>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</si>
  <si>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</si>
  <si>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</si>
  <si>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</si>
  <si>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</si>
  <si>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</si>
  <si>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</si>
  <si>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</si>
  <si>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</si>
  <si>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</si>
  <si>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</si>
  <si>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</si>
  <si>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</si>
  <si>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</si>
  <si>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</si>
  <si>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</si>
  <si>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</si>
  <si>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</si>
  <si>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</si>
  <si>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</si>
  <si>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</si>
  <si>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</si>
  <si>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</si>
  <si>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</si>
  <si>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</si>
  <si>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</si>
  <si>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</si>
  <si>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</si>
  <si>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</si>
  <si>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</si>
  <si>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</si>
  <si>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</si>
  <si>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</si>
  <si>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</si>
  <si>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</si>
  <si>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</si>
  <si>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</si>
  <si>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</si>
  <si>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</si>
  <si>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</si>
  <si>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</si>
  <si>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</si>
  <si>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</si>
  <si>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</si>
  <si>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</si>
  <si>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</si>
  <si>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</si>
  <si>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</si>
  <si>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</si>
  <si>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</si>
  <si>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</si>
  <si>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</si>
  <si>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</si>
  <si>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</si>
  <si>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</si>
  <si>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</si>
  <si>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</si>
  <si>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</si>
  <si>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</si>
  <si>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</si>
  <si>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</si>
  <si>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</si>
  <si>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</si>
  <si>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</si>
  <si>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</si>
  <si>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</si>
  <si>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</si>
  <si>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</si>
  <si>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</si>
  <si>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</si>
  <si>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</si>
  <si>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</si>
  <si>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</si>
  <si>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</si>
  <si>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</si>
  <si>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</si>
  <si>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</si>
  <si>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</si>
  <si>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</si>
  <si>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</si>
  <si>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</si>
  <si>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</si>
  <si>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</si>
  <si>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</si>
  <si>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</si>
  <si>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</si>
  <si>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</si>
  <si>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</si>
  <si>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</si>
  <si>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</si>
  <si>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</si>
  <si>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</si>
  <si>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</si>
  <si>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</si>
  <si>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</si>
  <si>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</si>
  <si>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</si>
  <si>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</si>
  <si>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</si>
  <si>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</si>
  <si>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</si>
  <si>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</si>
  <si>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</si>
  <si>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</si>
  <si>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</si>
  <si>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</si>
  <si>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</si>
  <si>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</si>
  <si>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</si>
  <si>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</si>
  <si>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</si>
  <si>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</si>
  <si>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</si>
  <si>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</si>
  <si>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</si>
  <si>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</si>
  <si>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</si>
  <si>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</si>
  <si>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</si>
  <si>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</si>
  <si>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</si>
  <si>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</si>
  <si>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</si>
  <si>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</si>
  <si>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</si>
  <si>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</si>
  <si>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</si>
  <si>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</si>
  <si>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</si>
  <si>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</si>
  <si>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</si>
  <si>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</si>
  <si>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</si>
  <si>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</si>
  <si>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</si>
  <si>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</si>
  <si>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</si>
  <si>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</si>
  <si>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</si>
  <si>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</si>
  <si>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</si>
  <si>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</si>
  <si>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</si>
  <si>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</si>
  <si>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</si>
  <si>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</si>
  <si>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</si>
  <si>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</si>
  <si>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</si>
  <si>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</si>
  <si>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</si>
  <si>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</si>
  <si>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</si>
  <si>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</si>
  <si>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</si>
  <si>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</si>
  <si>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</si>
  <si>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</si>
  <si>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</si>
  <si>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</si>
  <si>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</si>
  <si>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</si>
  <si>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</si>
  <si>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</si>
  <si>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</si>
  <si>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</si>
  <si>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</si>
  <si>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</si>
  <si>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</si>
  <si>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</si>
  <si>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</si>
  <si>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</si>
  <si>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</si>
  <si>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</si>
  <si>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</si>
  <si>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</si>
  <si>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</si>
  <si>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</si>
  <si>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</si>
  <si>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</si>
  <si>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</si>
  <si>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</si>
  <si>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</si>
  <si>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</si>
  <si>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</si>
  <si>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</si>
  <si>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</si>
  <si>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</si>
  <si>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</si>
  <si>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</si>
  <si>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</si>
  <si>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</si>
  <si>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</si>
  <si>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</si>
  <si>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</si>
  <si>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</si>
  <si>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</si>
  <si>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</si>
  <si>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</si>
  <si>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</si>
  <si>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</si>
  <si>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</si>
  <si>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</si>
  <si>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</si>
  <si>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</si>
  <si>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</si>
  <si>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</si>
  <si>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</si>
  <si>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</si>
  <si>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</si>
  <si>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</si>
  <si>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</si>
  <si>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</si>
  <si>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</si>
  <si>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</si>
  <si>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</si>
  <si>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</si>
  <si>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</si>
  <si>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</si>
  <si>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</si>
  <si>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</si>
  <si>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</si>
  <si>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</si>
  <si>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</si>
  <si>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</si>
  <si>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</si>
  <si>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</si>
  <si>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</si>
  <si>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</si>
  <si>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</si>
  <si>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</si>
  <si>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</si>
  <si>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</si>
  <si>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</si>
  <si>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</si>
  <si>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</si>
  <si>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</si>
  <si>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</si>
  <si>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</si>
  <si>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</si>
  <si>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</si>
  <si>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</si>
  <si>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</si>
  <si>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</si>
  <si>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</si>
  <si>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</si>
  <si>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</si>
  <si>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</si>
  <si>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</si>
  <si>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</si>
  <si>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</si>
  <si>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</si>
  <si>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</si>
  <si>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</si>
  <si>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</si>
  <si>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</si>
  <si>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</si>
  <si>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</si>
  <si>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</si>
  <si>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</si>
  <si>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</si>
  <si>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</si>
  <si>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</si>
  <si>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</si>
  <si>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</si>
  <si>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</si>
  <si>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</si>
  <si>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</si>
  <si>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</si>
  <si>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</si>
  <si>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</si>
  <si>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</si>
  <si>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</si>
  <si>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</si>
  <si>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</si>
  <si>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</si>
  <si>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</si>
  <si>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</si>
  <si>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</si>
  <si>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</si>
  <si>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</si>
  <si>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</si>
  <si>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</si>
  <si>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</si>
  <si>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</si>
  <si>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</si>
  <si>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</si>
  <si>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</si>
  <si>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</si>
  <si>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</si>
  <si>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</si>
  <si>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</si>
  <si>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</si>
  <si>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</si>
  <si>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</si>
  <si>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</si>
  <si>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</si>
  <si>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</si>
  <si>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</si>
  <si>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</si>
  <si>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</si>
  <si>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</si>
  <si>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</si>
  <si>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</si>
  <si>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</si>
  <si>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</si>
  <si>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</si>
  <si>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</si>
  <si>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</si>
  <si>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</si>
  <si>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</si>
  <si>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</si>
  <si>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</si>
  <si>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</si>
  <si>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</si>
  <si>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</si>
  <si>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</si>
  <si>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</si>
  <si>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</si>
  <si>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</si>
  <si>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</si>
  <si>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</si>
  <si>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</si>
  <si>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</si>
  <si>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</si>
  <si>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</si>
  <si>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</si>
  <si>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</si>
  <si>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</si>
  <si>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</si>
  <si>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</si>
  <si>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</si>
  <si>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</si>
  <si>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</si>
  <si>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</si>
  <si>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</si>
  <si>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</si>
  <si>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</si>
  <si>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</si>
  <si>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</si>
  <si>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</si>
  <si>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</si>
  <si>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</si>
  <si>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</si>
  <si>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</si>
  <si>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</si>
  <si>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</si>
  <si>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</si>
  <si>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</si>
  <si>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</si>
  <si>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</si>
  <si>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</si>
  <si>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</si>
  <si>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</si>
  <si>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</si>
  <si>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</si>
  <si>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</si>
  <si>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</si>
  <si>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</si>
  <si>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</si>
  <si>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</si>
  <si>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</si>
  <si>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</si>
  <si>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</si>
  <si>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</si>
  <si>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</si>
  <si>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</si>
  <si>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</si>
  <si>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</si>
  <si>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</si>
  <si>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</si>
  <si>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</si>
  <si>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</si>
  <si>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</si>
  <si>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</si>
  <si>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</si>
  <si>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</si>
  <si>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</si>
  <si>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</si>
  <si>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</si>
  <si>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</si>
  <si>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</si>
  <si>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</si>
  <si>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</si>
  <si>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</si>
  <si>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</si>
  <si>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</si>
  <si>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</si>
  <si>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</si>
  <si>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</si>
  <si>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</si>
  <si>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</si>
  <si>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</si>
  <si>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</si>
  <si>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</si>
  <si>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</si>
  <si>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</si>
  <si>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</si>
  <si>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</si>
  <si>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</si>
  <si>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</si>
  <si>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</si>
  <si>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</si>
  <si>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</si>
  <si>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</si>
  <si>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</si>
  <si>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</si>
  <si>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</si>
  <si>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</si>
  <si>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</si>
  <si>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</si>
  <si>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</si>
  <si>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</si>
  <si>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</si>
  <si>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</si>
  <si>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</si>
  <si>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</si>
  <si>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</si>
  <si>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</si>
  <si>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</si>
  <si>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</si>
  <si>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</si>
  <si>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</si>
  <si>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</si>
  <si>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</si>
  <si>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</si>
  <si>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</si>
  <si>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</si>
  <si>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</si>
  <si>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</si>
  <si>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</si>
  <si>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</si>
  <si>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</si>
  <si>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</si>
  <si>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</si>
  <si>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</si>
  <si>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</si>
  <si>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</si>
  <si>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</si>
  <si>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</si>
  <si>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</si>
  <si>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</si>
  <si>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</si>
  <si>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</si>
  <si>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</si>
  <si>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</si>
  <si>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</si>
  <si>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</si>
  <si>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</si>
  <si>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</si>
  <si>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</si>
  <si>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</si>
  <si>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</si>
  <si>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</si>
  <si>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</si>
  <si>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</si>
  <si>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</si>
  <si>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</si>
  <si>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</si>
  <si>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</si>
  <si>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</si>
  <si>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</si>
  <si>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</si>
  <si>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</si>
  <si>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</si>
  <si>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</si>
  <si>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</si>
  <si>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</si>
  <si>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</si>
  <si>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</si>
  <si>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</si>
  <si>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</si>
  <si>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</si>
  <si>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</si>
  <si>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</si>
  <si>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</si>
  <si>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</si>
  <si>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</si>
  <si>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</si>
  <si>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</si>
  <si>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</si>
  <si>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</si>
  <si>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</si>
  <si>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</si>
  <si>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</si>
  <si>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</si>
  <si>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</si>
  <si>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</si>
  <si>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</si>
  <si>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</si>
  <si>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</si>
  <si>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</si>
  <si>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</si>
  <si>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</si>
  <si>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</si>
  <si>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</si>
  <si>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</si>
  <si>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</si>
  <si>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</si>
  <si>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</si>
  <si>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</si>
  <si>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</si>
  <si>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</si>
  <si>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</si>
  <si>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</si>
  <si>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</si>
  <si>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</si>
  <si>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</si>
  <si>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</si>
  <si>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</si>
  <si>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</si>
  <si>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</si>
  <si>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</si>
  <si>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</si>
  <si>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</si>
  <si>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</si>
  <si>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</si>
  <si>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</si>
  <si>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</si>
  <si>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</si>
  <si>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</si>
  <si>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</si>
  <si>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</si>
  <si>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</si>
  <si>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</si>
  <si>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</si>
  <si>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</si>
  <si>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</si>
  <si>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</si>
  <si>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</si>
  <si>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</si>
  <si>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</si>
  <si>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</si>
  <si>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</si>
  <si>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</si>
  <si>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</si>
  <si>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</si>
  <si>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</si>
  <si>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</si>
  <si>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</si>
  <si>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</si>
  <si>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</si>
  <si>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</si>
  <si>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</si>
  <si>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</si>
  <si>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</si>
  <si>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</si>
  <si>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</si>
  <si>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</si>
  <si>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</si>
  <si>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</si>
  <si>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</si>
  <si>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</si>
  <si>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</si>
  <si>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</si>
  <si>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</si>
  <si>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</si>
  <si>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</si>
  <si>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</si>
  <si>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</si>
  <si>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</si>
  <si>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</si>
  <si>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</si>
  <si>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</si>
  <si>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</si>
  <si>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</si>
  <si>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</si>
  <si>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</si>
  <si>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</si>
  <si>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</si>
  <si>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</si>
  <si>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</si>
  <si>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</si>
  <si>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</si>
  <si>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</si>
  <si>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</si>
  <si>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</si>
  <si>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</si>
  <si>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</si>
  <si>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</si>
  <si>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</si>
  <si>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</si>
  <si>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</si>
  <si>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</si>
  <si>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</si>
  <si>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</si>
  <si>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</si>
  <si>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</si>
  <si>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</si>
  <si>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</si>
  <si>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</si>
  <si>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</si>
  <si>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</si>
  <si>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</si>
  <si>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</si>
  <si>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</si>
  <si>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</si>
  <si>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</si>
  <si>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</si>
  <si>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</si>
  <si>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</si>
  <si>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</si>
  <si>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</si>
  <si>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</si>
  <si>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</si>
  <si>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</si>
  <si>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</si>
  <si>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</si>
  <si>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</si>
  <si>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</si>
  <si>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</si>
  <si>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</si>
  <si>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</si>
  <si>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</si>
  <si>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</si>
  <si>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</si>
  <si>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</si>
  <si>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</si>
  <si>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</si>
  <si>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</si>
  <si>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</si>
  <si>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</si>
  <si>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</si>
  <si>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</si>
  <si>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</si>
  <si>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</si>
  <si>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</si>
  <si>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</si>
  <si>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</si>
  <si>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</si>
  <si>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</si>
  <si>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</si>
  <si>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</si>
  <si>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</si>
  <si>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</si>
  <si>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</si>
  <si>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</si>
  <si>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</si>
  <si>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</si>
  <si>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</si>
  <si>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</si>
  <si>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</si>
  <si>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</si>
  <si>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</si>
  <si>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</si>
  <si>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</si>
  <si>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</si>
  <si>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</si>
  <si>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</si>
  <si>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</si>
  <si>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</si>
  <si>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</si>
  <si>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</si>
  <si>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</si>
  <si>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</si>
  <si>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</si>
  <si>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</si>
  <si>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</si>
  <si>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</si>
  <si>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</si>
  <si>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</si>
  <si>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</si>
  <si>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</si>
  <si>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</si>
  <si>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</si>
  <si>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</si>
  <si>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</si>
  <si>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</si>
  <si>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</si>
  <si>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</si>
  <si>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</si>
  <si>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</si>
  <si>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</si>
  <si>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</si>
  <si>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</si>
  <si>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</si>
  <si>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</si>
  <si>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</si>
  <si>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</si>
  <si>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</si>
  <si>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</si>
  <si>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</si>
  <si>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</si>
  <si>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</si>
  <si>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</si>
  <si>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</si>
  <si>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</si>
  <si>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</si>
  <si>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</si>
  <si>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</si>
  <si>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</si>
  <si>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</si>
  <si>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</si>
  <si>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</si>
  <si>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</si>
  <si>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</si>
  <si>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</si>
  <si>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</si>
  <si>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</si>
  <si>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</si>
  <si>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</si>
  <si>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</si>
  <si>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</si>
  <si>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</si>
  <si>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</si>
  <si>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</si>
  <si>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</si>
  <si>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</si>
  <si>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</si>
  <si>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</si>
  <si>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</si>
  <si>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</si>
  <si>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</si>
  <si>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</si>
  <si>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</si>
  <si>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</si>
  <si>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</si>
  <si>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</si>
  <si>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</si>
  <si>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</si>
  <si>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</si>
  <si>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</si>
  <si>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</si>
  <si>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</si>
  <si>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</si>
  <si>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</si>
  <si>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</si>
  <si>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</si>
  <si>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</si>
  <si>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</si>
  <si>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</si>
  <si>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</si>
  <si>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</si>
  <si>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</si>
  <si>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</si>
  <si>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</si>
  <si>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</si>
  <si>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</si>
  <si>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</si>
  <si>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</si>
  <si>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</si>
  <si>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</si>
  <si>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</si>
  <si>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</si>
  <si>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</si>
  <si>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</si>
  <si>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</si>
  <si>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</si>
  <si>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</si>
  <si>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</si>
  <si>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</si>
  <si>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</si>
  <si>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</si>
  <si>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</si>
  <si>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</si>
  <si>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</si>
  <si>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</si>
  <si>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</si>
  <si>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</si>
  <si>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</si>
  <si>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</si>
  <si>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</si>
  <si>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</si>
  <si>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</si>
  <si>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</si>
  <si>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</si>
  <si>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</si>
  <si>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</si>
  <si>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</si>
  <si>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</si>
  <si>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</si>
  <si>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</si>
  <si>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</si>
  <si>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</si>
  <si>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</si>
  <si>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</si>
  <si>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</si>
  <si>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</si>
  <si>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</si>
  <si>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</si>
  <si>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</si>
  <si>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</si>
  <si>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</si>
  <si>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</si>
  <si>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</si>
  <si>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</si>
  <si>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</si>
  <si>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</si>
  <si>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</si>
  <si>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</si>
  <si>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</si>
  <si>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</si>
  <si>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</si>
  <si>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</si>
  <si>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</si>
  <si>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</si>
  <si>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</si>
  <si>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</si>
  <si>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</si>
  <si>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</si>
  <si>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</si>
  <si>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</si>
  <si>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</si>
  <si>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</si>
  <si>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</si>
  <si>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</si>
  <si>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</si>
  <si>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</si>
  <si>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</si>
  <si>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</si>
  <si>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</si>
  <si>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</si>
  <si>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</si>
  <si>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</si>
  <si>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</si>
  <si>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</si>
  <si>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</si>
  <si>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</si>
  <si>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</si>
  <si>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</si>
  <si>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</si>
  <si>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</si>
  <si>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</si>
  <si>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</si>
  <si>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</si>
  <si>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</si>
  <si>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</si>
  <si>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</si>
  <si>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</si>
  <si>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</si>
  <si>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</si>
  <si>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</si>
  <si>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</si>
  <si>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</si>
  <si>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</si>
  <si>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</si>
  <si>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</si>
  <si>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</si>
  <si>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</si>
  <si>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</si>
  <si>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</si>
  <si>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</si>
  <si>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</si>
  <si>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</si>
  <si>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</si>
  <si>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</si>
  <si>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</si>
  <si>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</si>
  <si>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</si>
  <si>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</si>
  <si>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</si>
  <si>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</si>
  <si>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</si>
  <si>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</si>
  <si>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</si>
  <si>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</si>
  <si>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</si>
  <si>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</si>
  <si>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</si>
  <si>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</si>
  <si>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</si>
  <si>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</si>
  <si>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</si>
  <si>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</si>
  <si>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</si>
  <si>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</si>
  <si>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</si>
  <si>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</si>
  <si>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</si>
  <si>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</si>
  <si>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</si>
  <si>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</si>
  <si>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</si>
  <si>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</si>
  <si>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</si>
  <si>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</si>
  <si>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</si>
  <si>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</si>
  <si>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</si>
  <si>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</si>
  <si>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</si>
  <si>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</si>
  <si>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</si>
  <si>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</si>
  <si>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</si>
  <si>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</si>
  <si>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</si>
  <si>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</si>
  <si>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</si>
  <si>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</si>
  <si>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</si>
  <si>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</si>
  <si>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</si>
  <si>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</si>
  <si>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</si>
  <si>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</si>
  <si>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</si>
  <si>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</si>
  <si>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</si>
  <si>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</si>
  <si>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</si>
  <si>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</si>
  <si>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</si>
  <si>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</si>
  <si>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</si>
  <si>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</si>
  <si>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</si>
  <si>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</si>
  <si>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</si>
  <si>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</si>
  <si>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</si>
  <si>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</si>
  <si>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</si>
  <si>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</si>
  <si>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</si>
  <si>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</si>
  <si>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</si>
  <si>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</si>
  <si>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</si>
  <si>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</si>
  <si>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</si>
  <si>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</si>
  <si>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</si>
  <si>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</si>
  <si>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</si>
  <si>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</si>
  <si>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</si>
  <si>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</si>
  <si>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</si>
  <si>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</si>
  <si>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</si>
  <si>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</si>
  <si>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</si>
  <si>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</si>
  <si>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</si>
  <si>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</si>
  <si>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</si>
  <si>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</si>
  <si>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</si>
  <si>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</si>
  <si>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</si>
  <si>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</si>
  <si>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</si>
  <si>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</si>
  <si>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</si>
  <si>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</si>
  <si>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</si>
  <si>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</si>
  <si>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</si>
  <si>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</si>
  <si>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</si>
  <si>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</si>
  <si>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</si>
  <si>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</si>
  <si>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</si>
  <si>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</si>
  <si>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</si>
  <si>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</si>
  <si>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</si>
  <si>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</si>
  <si>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</si>
  <si>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</si>
  <si>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</si>
  <si>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</si>
  <si>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</si>
  <si>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</si>
  <si>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</si>
  <si>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</si>
  <si>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</si>
  <si>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</si>
  <si>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</si>
  <si>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</si>
  <si>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</si>
  <si>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</si>
  <si>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</si>
  <si>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</si>
  <si>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</si>
  <si>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</si>
  <si>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</si>
  <si>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</si>
  <si>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</si>
  <si>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</si>
  <si>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</si>
  <si>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</si>
  <si>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</si>
  <si>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</si>
  <si>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</si>
  <si>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</si>
  <si>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</si>
  <si>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</si>
  <si>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</si>
  <si>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</si>
  <si>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</si>
  <si>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</si>
  <si>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</si>
  <si>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</si>
  <si>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</si>
  <si>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</si>
  <si>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</si>
  <si>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</si>
  <si>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</si>
  <si>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</si>
  <si>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</si>
  <si>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</si>
  <si>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</si>
  <si>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</si>
  <si>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</si>
  <si>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</si>
  <si>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</si>
  <si>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</si>
  <si>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</si>
  <si>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</si>
  <si>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</si>
  <si>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</si>
  <si>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</si>
  <si>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</si>
  <si>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</si>
  <si>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</si>
  <si>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</si>
  <si>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</si>
  <si>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</si>
  <si>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</si>
  <si>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</si>
  <si>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</si>
  <si>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</si>
  <si>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</si>
  <si>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</si>
  <si>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</si>
  <si>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</si>
  <si>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</si>
  <si>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</si>
  <si>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</si>
  <si>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</si>
  <si>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</si>
  <si>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</si>
  <si>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</si>
  <si>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</si>
  <si>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</si>
  <si>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</si>
  <si>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</si>
  <si>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</si>
  <si>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</si>
  <si>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</si>
  <si>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</si>
  <si>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</si>
  <si>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</si>
  <si>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</si>
  <si>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</si>
  <si>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</si>
  <si>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</si>
  <si>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</si>
  <si>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</si>
  <si>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</si>
  <si>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</si>
  <si>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</si>
  <si>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</si>
  <si>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</si>
  <si>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</si>
  <si>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</si>
  <si>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</si>
  <si>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</si>
  <si>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</si>
  <si>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</si>
  <si>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</si>
  <si>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</si>
  <si>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</si>
  <si>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</si>
  <si>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</si>
  <si>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</si>
  <si>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</si>
  <si>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</si>
  <si>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</si>
  <si>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</si>
  <si>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</si>
  <si>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</si>
  <si>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</si>
  <si>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</si>
  <si>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</si>
  <si>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</si>
  <si>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</si>
  <si>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</si>
  <si>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</si>
  <si>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</si>
  <si>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</si>
  <si>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</si>
  <si>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</si>
  <si>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</si>
  <si>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</si>
  <si>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</si>
  <si>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</si>
  <si>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</si>
  <si>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</si>
  <si>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</si>
  <si>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</si>
  <si>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</si>
  <si>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</si>
  <si>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</si>
  <si>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</si>
  <si>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</si>
  <si>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</si>
  <si>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</si>
  <si>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</si>
  <si>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</si>
  <si>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</si>
  <si>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</si>
  <si>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</si>
  <si>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</si>
  <si>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</si>
  <si>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</si>
  <si>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</si>
  <si>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</si>
  <si>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</si>
  <si>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</si>
  <si>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</si>
  <si>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</si>
  <si>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</si>
  <si>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</si>
  <si>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</si>
  <si>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</si>
  <si>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</si>
  <si>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</si>
  <si>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</si>
  <si>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</si>
  <si>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</si>
  <si>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</si>
  <si>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</si>
  <si>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</si>
  <si>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</si>
  <si>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</si>
  <si>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</si>
  <si>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</si>
  <si>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</si>
  <si>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</si>
  <si>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</si>
  <si>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</si>
  <si>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</si>
  <si>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</si>
  <si>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</si>
  <si>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</si>
  <si>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</si>
  <si>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</si>
  <si>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</si>
  <si>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</si>
  <si>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</si>
  <si>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</si>
  <si>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</si>
  <si>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</si>
  <si>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</si>
  <si>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</si>
  <si>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</si>
  <si>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</si>
  <si>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</si>
  <si>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</si>
  <si>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</si>
  <si>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</si>
  <si>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</si>
  <si>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</si>
  <si>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</si>
  <si>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</si>
  <si>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</si>
  <si>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</si>
  <si>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</si>
  <si>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</si>
  <si>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</si>
  <si>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</si>
  <si>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</si>
  <si>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</si>
  <si>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</si>
  <si>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</si>
  <si>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</si>
  <si>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</si>
  <si>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</si>
  <si>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</si>
  <si>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</si>
  <si>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</si>
  <si>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</si>
  <si>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</si>
  <si>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</si>
  <si>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</si>
  <si>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</si>
  <si>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</si>
  <si>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</si>
  <si>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</si>
  <si>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</si>
  <si>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</si>
  <si>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</si>
  <si>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</si>
  <si>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</si>
  <si>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</si>
  <si>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</si>
  <si>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</si>
  <si>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</si>
  <si>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</si>
  <si>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</si>
  <si>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</si>
  <si>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</si>
  <si>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</si>
  <si>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</si>
  <si>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</si>
  <si>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</si>
  <si>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</si>
  <si>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</si>
  <si>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</si>
  <si>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</si>
  <si>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</si>
  <si>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</si>
  <si>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</si>
  <si>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</si>
  <si>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</si>
  <si>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</si>
  <si>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</si>
  <si>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</si>
  <si>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</si>
  <si>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</si>
  <si>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</si>
  <si>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</si>
  <si>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</si>
  <si>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</si>
  <si>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</si>
  <si>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</si>
  <si>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</si>
  <si>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</si>
  <si>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</si>
  <si>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</si>
  <si>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</si>
  <si>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</si>
  <si>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</si>
  <si>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</si>
  <si>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</si>
  <si>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</si>
  <si>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</si>
  <si>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</si>
  <si>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</si>
  <si>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</si>
  <si>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</si>
  <si>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</si>
  <si>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</si>
  <si>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</si>
  <si>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</si>
  <si>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</si>
  <si>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</si>
  <si>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</si>
  <si>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</si>
  <si>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</si>
  <si>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</si>
  <si>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</si>
  <si>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</si>
  <si>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</si>
  <si>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</si>
  <si>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</si>
  <si>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</si>
  <si>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</si>
  <si>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</si>
  <si>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</si>
  <si>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</si>
  <si>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</si>
  <si>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</si>
  <si>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</si>
  <si>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</si>
  <si>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</si>
  <si>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</si>
  <si>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</si>
  <si>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</si>
  <si>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</si>
  <si>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</si>
  <si>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</si>
  <si>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</si>
  <si>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</si>
  <si>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</si>
  <si>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</si>
  <si>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</si>
  <si>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</si>
  <si>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</si>
  <si>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</si>
  <si>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</si>
  <si>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</si>
  <si>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</si>
  <si>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</si>
  <si>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</si>
  <si>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</si>
  <si>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</si>
  <si>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</si>
  <si>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</si>
  <si>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</si>
  <si>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</si>
  <si>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</si>
  <si>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</si>
  <si>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</si>
  <si>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</si>
  <si>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</si>
  <si>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</si>
  <si>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</si>
  <si>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</si>
  <si>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</si>
  <si>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</si>
  <si>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</si>
  <si>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</si>
  <si>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</si>
  <si>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</si>
  <si>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</si>
  <si>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</si>
  <si>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</si>
  <si>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</si>
  <si>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</si>
  <si>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</si>
  <si>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</si>
  <si>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</si>
  <si>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</si>
  <si>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</si>
  <si>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</si>
  <si>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</si>
  <si>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</si>
  <si>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</si>
  <si>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</si>
  <si>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</si>
  <si>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</si>
  <si>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</si>
  <si>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</si>
  <si>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</si>
  <si>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</si>
  <si>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</si>
  <si>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</si>
  <si>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</si>
  <si>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</si>
  <si>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</si>
  <si>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</si>
  <si>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</si>
  <si>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</si>
  <si>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</si>
  <si>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</si>
  <si>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</si>
  <si>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</si>
  <si>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</si>
  <si>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</si>
  <si>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</si>
  <si>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</si>
  <si>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</si>
  <si>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</si>
  <si>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</si>
  <si>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</si>
  <si>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</si>
  <si>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</si>
  <si>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</si>
  <si>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</si>
  <si>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</si>
  <si>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</si>
  <si>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</si>
  <si>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</si>
  <si>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</si>
  <si>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</si>
  <si>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</si>
  <si>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</si>
  <si>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</si>
  <si>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</si>
  <si>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</si>
  <si>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</si>
  <si>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</si>
  <si>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</si>
  <si>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</si>
  <si>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</si>
  <si>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</si>
  <si>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</si>
  <si>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</si>
  <si>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</si>
  <si>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</si>
  <si>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</si>
  <si>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</si>
  <si>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</si>
  <si>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</si>
  <si>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</si>
  <si>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</si>
  <si>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</si>
  <si>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</si>
  <si>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</si>
  <si>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</si>
  <si>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</si>
  <si>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</si>
  <si>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</si>
  <si>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</si>
  <si>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</si>
  <si>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</si>
  <si>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</si>
  <si>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</si>
  <si>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</si>
  <si>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</si>
  <si>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</si>
  <si>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</si>
  <si>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</si>
  <si>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</si>
  <si>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</si>
  <si>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</si>
  <si>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</si>
  <si>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</si>
  <si>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</si>
  <si>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</si>
  <si>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</si>
  <si>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</si>
  <si>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</si>
  <si>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</si>
  <si>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</si>
  <si>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</si>
  <si>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</si>
  <si>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</si>
  <si>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</si>
  <si>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</si>
  <si>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</si>
  <si>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</si>
  <si>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</si>
  <si>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</si>
  <si>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</si>
  <si>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</si>
  <si>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</si>
  <si>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</si>
  <si>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</si>
  <si>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</si>
  <si>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</si>
  <si>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</si>
  <si>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</si>
  <si>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</si>
  <si>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</si>
  <si>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</si>
  <si>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</si>
  <si>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</si>
  <si>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</si>
  <si>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</si>
  <si>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</si>
  <si>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</si>
  <si>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</si>
  <si>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</si>
  <si>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</si>
  <si>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</si>
  <si>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</si>
  <si>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</si>
  <si>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</si>
  <si>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</si>
  <si>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</si>
  <si>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</si>
  <si>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</si>
  <si>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</si>
  <si>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</si>
  <si>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</si>
  <si>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</si>
  <si>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</si>
  <si>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</si>
  <si>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</si>
  <si>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</si>
  <si>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</si>
  <si>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</si>
  <si>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</si>
  <si>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</si>
  <si>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</si>
  <si>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</si>
  <si>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</si>
  <si>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</si>
  <si>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</si>
  <si>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</si>
  <si>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</si>
  <si>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</si>
  <si>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</si>
  <si>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</si>
  <si>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</si>
  <si>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</si>
  <si>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</si>
  <si>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</si>
  <si>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</si>
  <si>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</si>
  <si>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</si>
  <si>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</si>
  <si>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</si>
  <si>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</si>
  <si>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</si>
  <si>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</si>
  <si>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</si>
  <si>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</si>
  <si>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</si>
  <si>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</si>
  <si>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</si>
  <si>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</si>
  <si>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</si>
  <si>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</si>
  <si>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</si>
  <si>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</si>
  <si>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</si>
  <si>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</si>
  <si>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</si>
  <si>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</si>
  <si>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</si>
  <si>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</si>
  <si>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</si>
  <si>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</si>
  <si>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</si>
  <si>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</si>
  <si>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</si>
  <si>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</si>
  <si>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</si>
  <si>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</si>
  <si>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</si>
  <si>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</si>
  <si>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</si>
  <si>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</si>
  <si>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</si>
  <si>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</si>
  <si>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</si>
  <si>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</si>
  <si>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</si>
  <si>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</si>
  <si>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</si>
  <si>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</si>
  <si>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</si>
  <si>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</si>
  <si>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</si>
  <si>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</si>
  <si>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</si>
  <si>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</si>
  <si>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</si>
  <si>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</si>
  <si>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</si>
  <si>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</si>
  <si>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</si>
  <si>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</si>
  <si>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</si>
  <si>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</si>
  <si>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</si>
  <si>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</si>
  <si>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</si>
  <si>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</si>
  <si>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</si>
  <si>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</si>
  <si>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</si>
  <si>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</si>
  <si>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</si>
  <si>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</si>
  <si>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</si>
  <si>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</si>
  <si>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</si>
  <si>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</si>
  <si>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</si>
  <si>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</si>
  <si>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</si>
  <si>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</si>
  <si>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</si>
  <si>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</si>
  <si>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</si>
  <si>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</si>
  <si>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</si>
  <si>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</si>
  <si>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</si>
  <si>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</si>
  <si>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</si>
  <si>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</si>
  <si>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</si>
  <si>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</si>
  <si>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</si>
  <si>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</si>
  <si>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</si>
  <si>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</si>
  <si>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</si>
  <si>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</si>
  <si>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</si>
  <si>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</si>
  <si>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</si>
  <si>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</si>
  <si>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</si>
  <si>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</si>
  <si>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</si>
  <si>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</si>
  <si>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</si>
  <si>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</si>
  <si>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</si>
  <si>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</si>
  <si>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</si>
  <si>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</si>
  <si>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</si>
  <si>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</si>
  <si>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</si>
  <si>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</si>
  <si>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</si>
  <si>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</si>
  <si>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</si>
  <si>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</si>
  <si>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</si>
  <si>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</si>
  <si>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</si>
  <si>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</si>
  <si>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</si>
  <si>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</si>
  <si>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</si>
  <si>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</si>
  <si>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</si>
  <si>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</si>
  <si>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</si>
  <si>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</si>
  <si>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</si>
  <si>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</si>
  <si>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</si>
  <si>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</si>
  <si>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</si>
  <si>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</si>
  <si>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</si>
  <si>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</si>
  <si>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</si>
  <si>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</si>
  <si>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</si>
  <si>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</si>
  <si>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</si>
  <si>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</si>
  <si>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</si>
  <si>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</si>
  <si>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</si>
  <si>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</si>
  <si>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</si>
  <si>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</si>
  <si>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</si>
  <si>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</si>
  <si>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</si>
  <si>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</si>
  <si>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</si>
  <si>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</si>
  <si>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</si>
  <si>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</si>
  <si>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</si>
  <si>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</si>
  <si>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</si>
  <si>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</si>
  <si>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</si>
  <si>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</si>
  <si>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</si>
  <si>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</si>
  <si>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</si>
  <si>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</si>
  <si>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</si>
  <si>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</si>
  <si>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</si>
  <si>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</si>
  <si>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</si>
  <si>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</si>
  <si>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</si>
  <si>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</si>
  <si>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</si>
  <si>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</si>
  <si>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</si>
  <si>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</si>
  <si>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</si>
  <si>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</si>
  <si>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</si>
  <si>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</si>
  <si>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</si>
  <si>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</si>
  <si>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</si>
  <si>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</si>
  <si>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</si>
  <si>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</si>
  <si>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</si>
  <si>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</si>
  <si>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</si>
  <si>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</si>
  <si>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</si>
  <si>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</si>
  <si>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</si>
  <si>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</si>
  <si>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</si>
  <si>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</si>
  <si>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</si>
  <si>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</si>
  <si>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</si>
  <si>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</si>
  <si>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</si>
  <si>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</si>
  <si>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</si>
  <si>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</si>
  <si>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</si>
  <si>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</si>
  <si>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</si>
  <si>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</si>
  <si>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</si>
  <si>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</si>
  <si>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</si>
  <si>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</si>
  <si>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</si>
  <si>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</si>
  <si>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</si>
  <si>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</si>
  <si>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</si>
  <si>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</si>
  <si>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</si>
  <si>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</si>
  <si>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</si>
  <si>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</si>
  <si>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</si>
  <si>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</si>
  <si>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</si>
  <si>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</si>
  <si>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</si>
  <si>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</si>
  <si>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</si>
  <si>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</si>
  <si>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</si>
  <si>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</si>
  <si>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</si>
  <si>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</si>
  <si>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</si>
  <si>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</si>
  <si>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</si>
  <si>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</si>
  <si>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</si>
  <si>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</si>
  <si>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</si>
  <si>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</si>
  <si>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</si>
  <si>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</si>
  <si>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</si>
  <si>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</si>
  <si>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</si>
  <si>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</si>
  <si>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</si>
  <si>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</si>
  <si>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</si>
  <si>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</si>
  <si>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</si>
  <si>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</si>
  <si>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</si>
  <si>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</si>
  <si>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</si>
  <si>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</si>
  <si>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</si>
  <si>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</si>
  <si>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</si>
  <si>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</si>
  <si>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</si>
  <si>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</si>
  <si>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</si>
  <si>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</si>
  <si>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</si>
  <si>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</si>
  <si>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</si>
  <si>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</si>
  <si>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</si>
  <si>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</si>
  <si>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</si>
  <si>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</si>
  <si>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</si>
  <si>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</si>
  <si>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</si>
  <si>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</si>
  <si>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</si>
  <si>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</si>
  <si>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</si>
  <si>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</si>
  <si>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</si>
  <si>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</si>
  <si>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</si>
  <si>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</si>
  <si>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</si>
  <si>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</si>
  <si>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</si>
  <si>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</si>
  <si>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</si>
  <si>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</si>
  <si>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</si>
  <si>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</si>
  <si>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</si>
  <si>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</si>
  <si>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</si>
  <si>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</si>
  <si>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</si>
  <si>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</si>
  <si>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</si>
  <si>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</si>
  <si>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</si>
  <si>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</si>
  <si>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</si>
  <si>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</si>
  <si>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</si>
  <si>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</si>
  <si>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</si>
  <si>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</si>
  <si>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</si>
  <si>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</si>
  <si>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</si>
  <si>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</si>
  <si>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</si>
  <si>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</si>
  <si>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</si>
  <si>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</si>
  <si>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</si>
  <si>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</si>
  <si>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</si>
  <si>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</si>
  <si>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</si>
  <si>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</si>
  <si>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</si>
  <si>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</si>
  <si>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</si>
  <si>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</si>
  <si>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</si>
  <si>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</si>
  <si>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</si>
  <si>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</si>
  <si>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</si>
  <si>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</si>
  <si>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</si>
  <si>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</si>
  <si>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</si>
  <si>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</si>
  <si>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</si>
  <si>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</si>
  <si>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</si>
  <si>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</si>
  <si>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</si>
  <si>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</si>
  <si>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</si>
  <si>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</si>
  <si>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</si>
  <si>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</si>
  <si>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</si>
  <si>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</si>
  <si>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</si>
  <si>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</si>
  <si>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</si>
  <si>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</si>
  <si>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</si>
  <si>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</si>
  <si>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</si>
  <si>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</si>
  <si>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</si>
  <si>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</si>
  <si>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</si>
  <si>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</si>
  <si>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</si>
  <si>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</si>
  <si>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</si>
  <si>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</si>
  <si>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</si>
  <si>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</si>
  <si>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</si>
  <si>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</si>
  <si>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</si>
  <si>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</si>
  <si>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</si>
  <si>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</si>
  <si>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</si>
  <si>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</si>
  <si>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</si>
  <si>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</si>
  <si>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</si>
  <si>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</si>
  <si>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</si>
  <si>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</si>
  <si>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</si>
  <si>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</si>
  <si>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</si>
  <si>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</si>
  <si>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</si>
  <si>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</si>
  <si>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</si>
  <si>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</si>
  <si>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</si>
  <si>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</si>
  <si>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</si>
  <si>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</si>
  <si>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</si>
  <si>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</si>
  <si>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</si>
  <si>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</si>
  <si>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</si>
  <si>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</si>
  <si>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</si>
  <si>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</si>
  <si>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</si>
  <si>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</si>
  <si>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</si>
  <si>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</si>
  <si>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</si>
  <si>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</si>
  <si>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</si>
  <si>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</si>
  <si>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</si>
  <si>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</si>
  <si>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</si>
  <si>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</si>
  <si>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</si>
  <si>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</si>
  <si>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</si>
  <si>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</si>
  <si>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</si>
  <si>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</si>
  <si>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</si>
  <si>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</si>
  <si>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</si>
  <si>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</si>
  <si>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</si>
  <si>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</si>
  <si>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</si>
  <si>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</si>
  <si>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</si>
  <si>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</si>
  <si>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</si>
  <si>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</si>
  <si>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</si>
  <si>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</si>
  <si>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</si>
  <si>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</si>
  <si>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</si>
  <si>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</si>
  <si>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</si>
  <si>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</si>
  <si>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</si>
  <si>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</si>
  <si>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</si>
  <si>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</si>
  <si>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</si>
  <si>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</si>
  <si>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</si>
  <si>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</si>
  <si>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</si>
  <si>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</si>
  <si>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</si>
  <si>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</si>
  <si>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</si>
  <si>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</si>
  <si>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</si>
  <si>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</si>
  <si>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</si>
  <si>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</si>
  <si>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</si>
  <si>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</si>
  <si>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</si>
  <si>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</si>
  <si>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</si>
  <si>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</si>
  <si>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</si>
  <si>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</si>
  <si>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</si>
  <si>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</si>
  <si>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</si>
  <si>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</si>
  <si>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</si>
  <si>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</si>
  <si>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</si>
  <si>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</si>
  <si>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</si>
  <si>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</si>
  <si>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</si>
  <si>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</si>
  <si>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</si>
  <si>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</si>
  <si>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</si>
  <si>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</si>
  <si>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</si>
  <si>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</si>
  <si>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</si>
  <si>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</si>
  <si>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</si>
  <si>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</si>
  <si>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</si>
  <si>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</si>
  <si>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</si>
  <si>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</si>
  <si>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</si>
  <si>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</si>
  <si>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</si>
  <si>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</si>
  <si>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</si>
  <si>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</si>
  <si>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</si>
  <si>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</si>
  <si>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</si>
  <si>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</si>
  <si>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</si>
  <si>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</si>
  <si>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</si>
  <si>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</si>
  <si>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</si>
  <si>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</si>
  <si>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</si>
  <si>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</si>
  <si>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</si>
  <si>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</si>
  <si>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</si>
  <si>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</si>
  <si>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</si>
  <si>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</si>
  <si>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</si>
  <si>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</si>
  <si>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</si>
  <si>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</si>
  <si>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</si>
  <si>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</si>
  <si>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</si>
  <si>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</si>
  <si>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</si>
  <si>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</si>
  <si>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</si>
  <si>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</si>
  <si>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</si>
  <si>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</si>
  <si>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</si>
  <si>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</si>
  <si>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</si>
  <si>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</si>
  <si>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</si>
  <si>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</si>
  <si>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</si>
  <si>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</si>
  <si>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</si>
  <si>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</si>
  <si>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</si>
  <si>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</si>
  <si>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</si>
  <si>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</si>
  <si>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</si>
  <si>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</si>
  <si>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</si>
  <si>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</si>
  <si>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</si>
  <si>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</si>
  <si>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</si>
  <si>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</si>
  <si>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</si>
  <si>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</si>
  <si>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</si>
  <si>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</si>
  <si>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</si>
  <si>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</si>
  <si>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</si>
  <si>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</si>
  <si>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</si>
  <si>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</si>
  <si>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</si>
  <si>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</si>
  <si>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</si>
  <si>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</si>
  <si>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</si>
  <si>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</si>
  <si>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</si>
  <si>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</si>
  <si>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</si>
  <si>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</si>
  <si>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</si>
  <si>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</si>
  <si>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</si>
  <si>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</si>
  <si>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</si>
  <si>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</si>
  <si>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</si>
  <si>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</si>
  <si>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</si>
  <si>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</si>
  <si>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</si>
  <si>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</si>
  <si>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</si>
  <si>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</si>
  <si>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</si>
  <si>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</si>
  <si>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</si>
  <si>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</si>
  <si>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</si>
  <si>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</si>
  <si>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</si>
  <si>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</si>
  <si>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</si>
  <si>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</si>
  <si>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</si>
  <si>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</si>
  <si>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</si>
  <si>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</si>
  <si>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</si>
  <si>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</si>
  <si>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</si>
  <si>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</si>
  <si>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</si>
  <si>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</si>
  <si>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</si>
  <si>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</si>
  <si>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</si>
  <si>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</si>
  <si>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</si>
  <si>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</si>
  <si>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</si>
  <si>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</si>
  <si>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</si>
  <si>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</si>
  <si>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</si>
  <si>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</si>
  <si>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</si>
  <si>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</si>
  <si>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</si>
  <si>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</si>
  <si>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</si>
  <si>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</si>
  <si>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</si>
  <si>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</si>
  <si>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</si>
  <si>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</si>
  <si>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</si>
  <si>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</si>
  <si>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</si>
  <si>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</si>
  <si>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</si>
  <si>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</si>
  <si>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</si>
  <si>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</si>
  <si>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</si>
  <si>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</si>
  <si>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</si>
  <si>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</si>
  <si>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</si>
  <si>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</si>
  <si>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</si>
  <si>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</si>
  <si>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</si>
  <si>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</si>
  <si>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</si>
  <si>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</si>
  <si>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</si>
  <si>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</si>
  <si>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</si>
  <si>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</si>
  <si>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</si>
  <si>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</si>
  <si>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</si>
  <si>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</si>
  <si>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</si>
  <si>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</si>
  <si>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</si>
  <si>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</si>
  <si>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</si>
  <si>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</si>
  <si>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</si>
  <si>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</si>
  <si>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</si>
  <si>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</si>
  <si>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</si>
  <si>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</si>
  <si>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</si>
  <si>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</si>
  <si>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</si>
  <si>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</si>
  <si>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</si>
  <si>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</si>
  <si>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</si>
  <si>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</si>
  <si>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</si>
  <si>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</si>
  <si>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</si>
  <si>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</si>
  <si>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</si>
  <si>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</si>
  <si>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</si>
  <si>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</si>
  <si>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</si>
  <si>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</si>
  <si>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</si>
  <si>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</si>
  <si>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</si>
  <si>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</si>
  <si>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</si>
  <si>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</si>
  <si>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</si>
  <si>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</si>
  <si>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</si>
  <si>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</si>
  <si>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</si>
  <si>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</si>
  <si>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</si>
  <si>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</si>
  <si>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</si>
  <si>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</si>
  <si>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</si>
  <si>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</si>
  <si>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</si>
  <si>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</si>
  <si>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</si>
  <si>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</si>
  <si>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</si>
  <si>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</si>
  <si>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</si>
  <si>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</si>
  <si>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</si>
  <si>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</si>
  <si>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</si>
  <si>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</si>
  <si>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</si>
  <si>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</si>
  <si>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</si>
  <si>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</si>
  <si>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</si>
  <si>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</si>
  <si>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</si>
  <si>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</si>
  <si>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</si>
  <si>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</si>
  <si>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</si>
  <si>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</si>
  <si>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</si>
  <si>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</si>
  <si>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</si>
  <si>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</si>
  <si>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</si>
  <si>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</si>
  <si>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</si>
  <si>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</si>
  <si>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</si>
  <si>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</si>
  <si>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</si>
  <si>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</si>
  <si>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</si>
  <si>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</si>
  <si>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</si>
  <si>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</si>
  <si>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</si>
  <si>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</si>
  <si>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</si>
  <si>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</si>
  <si>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</si>
  <si>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</si>
  <si>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</si>
  <si>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</si>
  <si>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</si>
  <si>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</si>
  <si>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</si>
  <si>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</si>
  <si>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</si>
  <si>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</si>
  <si>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</si>
  <si>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</si>
  <si>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</si>
  <si>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</si>
  <si>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</si>
  <si>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</si>
  <si>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</si>
  <si>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</si>
  <si>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</si>
  <si>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</si>
  <si>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</si>
  <si>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</si>
  <si>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</si>
  <si>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</si>
  <si>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</si>
  <si>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</si>
  <si>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</si>
  <si>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</si>
  <si>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</si>
  <si>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</si>
  <si>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</si>
  <si>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</si>
  <si>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</si>
  <si>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</si>
  <si>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</si>
  <si>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</si>
  <si>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</si>
  <si>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</si>
  <si>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</si>
  <si>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</si>
  <si>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</si>
  <si>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</si>
  <si>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</si>
  <si>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</si>
  <si>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</si>
  <si>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</si>
  <si>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</si>
  <si>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</si>
  <si>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</si>
  <si>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</si>
  <si>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</si>
  <si>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</si>
  <si>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</si>
  <si>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</si>
  <si>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</si>
  <si>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</si>
  <si>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</si>
  <si>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</si>
  <si>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</si>
  <si>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</si>
  <si>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</si>
  <si>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</si>
  <si>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</si>
  <si>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</si>
  <si>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</si>
  <si>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</si>
  <si>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</si>
  <si>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</si>
  <si>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</si>
  <si>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</si>
  <si>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</si>
  <si>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</si>
  <si>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</si>
  <si>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</si>
  <si>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</si>
  <si>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</si>
  <si>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</si>
  <si>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</si>
  <si>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</si>
  <si>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</si>
  <si>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</si>
  <si>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</si>
  <si>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</si>
  <si>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</si>
  <si>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</si>
  <si>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</si>
  <si>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</si>
  <si>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</si>
  <si>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</si>
  <si>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</si>
  <si>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</si>
  <si>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</si>
  <si>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</si>
  <si>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</si>
  <si>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</si>
  <si>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</si>
  <si>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</si>
  <si>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</si>
  <si>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</si>
  <si>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</si>
  <si>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</si>
  <si>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</si>
  <si>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</si>
  <si>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</si>
  <si>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</si>
  <si>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</si>
  <si>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</si>
  <si>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</si>
  <si>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</si>
  <si>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</si>
  <si>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</si>
  <si>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</si>
  <si>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</si>
  <si>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</si>
  <si>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</si>
  <si>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</si>
  <si>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</si>
  <si>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</si>
  <si>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</si>
  <si>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</si>
  <si>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</si>
  <si>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</si>
  <si>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</si>
  <si>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</si>
  <si>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</si>
  <si>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</si>
  <si>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</si>
  <si>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</si>
  <si>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</si>
  <si>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</si>
  <si>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</si>
  <si>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</si>
  <si>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</si>
  <si>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</si>
  <si>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</si>
  <si>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</si>
  <si>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</si>
  <si>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</si>
  <si>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</si>
  <si>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</si>
  <si>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</si>
  <si>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</si>
  <si>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</si>
  <si>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</si>
  <si>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</si>
  <si>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</si>
  <si>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</si>
  <si>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</si>
  <si>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</si>
  <si>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</si>
  <si>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</si>
  <si>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</si>
  <si>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</si>
  <si>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</si>
  <si>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</si>
  <si>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</si>
  <si>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</si>
  <si>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</si>
  <si>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</si>
  <si>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</si>
  <si>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</si>
  <si>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</si>
  <si>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</si>
  <si>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</si>
  <si>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</si>
  <si>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</si>
  <si>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</si>
  <si>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</si>
  <si>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</si>
  <si>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</si>
  <si>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</si>
  <si>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</si>
  <si>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</si>
  <si>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</si>
  <si>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</si>
  <si>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</si>
  <si>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</si>
  <si>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</si>
  <si>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</si>
  <si>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</si>
  <si>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</si>
  <si>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</si>
  <si>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</si>
  <si>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</si>
  <si>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</si>
  <si>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</si>
  <si>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</si>
  <si>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</si>
  <si>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</si>
  <si>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</si>
  <si>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</si>
  <si>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</si>
  <si>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</si>
  <si>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</si>
  <si>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</si>
  <si>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</si>
  <si>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</si>
  <si>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</si>
  <si>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</si>
  <si>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</si>
  <si>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</si>
  <si>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</si>
  <si>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</si>
  <si>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</si>
  <si>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</si>
  <si>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</si>
  <si>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</si>
  <si>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</si>
  <si>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</si>
  <si>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</si>
  <si>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</si>
  <si>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</si>
  <si>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</si>
  <si>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</si>
  <si>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</si>
  <si>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</si>
  <si>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</si>
  <si>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</si>
  <si>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</si>
  <si>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</si>
  <si>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</si>
  <si>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</si>
  <si>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</si>
  <si>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</si>
  <si>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</si>
  <si>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</si>
  <si>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</si>
  <si>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</si>
  <si>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</si>
  <si>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</si>
  <si>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</si>
  <si>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</si>
  <si>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</si>
  <si>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</si>
  <si>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</si>
  <si>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</si>
  <si>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</si>
  <si>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</si>
  <si>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</si>
  <si>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</si>
  <si>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</si>
  <si>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</si>
  <si>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</si>
  <si>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</si>
  <si>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</si>
  <si>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</si>
  <si>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</si>
  <si>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</si>
  <si>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</si>
  <si>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</si>
  <si>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</si>
  <si>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</si>
  <si>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</si>
  <si>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</si>
  <si>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</si>
  <si>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</si>
  <si>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</si>
  <si>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</si>
  <si>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</si>
  <si>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</si>
  <si>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</si>
  <si>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</si>
  <si>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</si>
  <si>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</si>
  <si>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</si>
  <si>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</si>
  <si>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</si>
  <si>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</si>
  <si>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</si>
  <si>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</si>
  <si>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</si>
  <si>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</si>
  <si>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</si>
  <si>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</si>
  <si>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</si>
  <si>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</si>
  <si>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</si>
  <si>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</si>
  <si>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</si>
  <si>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</si>
  <si>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</si>
  <si>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</si>
  <si>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</si>
  <si>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</si>
  <si>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</si>
  <si>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</si>
  <si>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</si>
  <si>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</si>
  <si>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</si>
  <si>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</si>
  <si>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</si>
  <si>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</si>
  <si>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</si>
  <si>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</si>
  <si>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</si>
  <si>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</si>
  <si>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</si>
  <si>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</si>
  <si>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</si>
  <si>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</si>
  <si>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</si>
  <si>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</si>
  <si>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</si>
  <si>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</si>
  <si>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</si>
  <si>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</si>
  <si>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</si>
  <si>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</si>
  <si>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</si>
  <si>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</si>
  <si>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</si>
  <si>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</si>
  <si>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</si>
  <si>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</si>
  <si>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</si>
  <si>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</si>
  <si>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</si>
  <si>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</si>
  <si>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</si>
  <si>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</si>
  <si>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</si>
  <si>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</si>
  <si>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</si>
  <si>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</si>
  <si>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</si>
  <si>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</si>
  <si>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</si>
  <si>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</si>
  <si>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</si>
  <si>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</si>
  <si>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</si>
  <si>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</si>
  <si>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</si>
  <si>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</si>
  <si>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</si>
  <si>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</si>
  <si>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</si>
  <si>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</si>
  <si>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</si>
  <si>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</si>
  <si>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</si>
  <si>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</si>
  <si>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</si>
  <si>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</si>
  <si>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</si>
  <si>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</si>
  <si>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</si>
  <si>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</si>
  <si>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</si>
  <si>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</si>
  <si>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</si>
  <si>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</si>
  <si>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</si>
  <si>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</si>
  <si>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</si>
  <si>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</si>
  <si>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</si>
  <si>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</si>
  <si>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</si>
  <si>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</si>
  <si>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</si>
  <si>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</si>
  <si>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</si>
  <si>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</si>
  <si>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</si>
  <si>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</si>
  <si>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</si>
  <si>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</si>
  <si>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</si>
  <si>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</si>
  <si>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</si>
  <si>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</si>
  <si>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</si>
  <si>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</si>
  <si>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</si>
  <si>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</si>
  <si>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</si>
  <si>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</si>
  <si>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</si>
  <si>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</si>
  <si>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</si>
  <si>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</si>
  <si>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</si>
  <si>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</si>
  <si>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</si>
  <si>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</si>
  <si>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</si>
  <si>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</si>
  <si>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</si>
  <si>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</si>
  <si>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</si>
  <si>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</si>
  <si>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</si>
  <si>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</si>
  <si>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</si>
  <si>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</si>
  <si>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</si>
  <si>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</si>
  <si>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</si>
  <si>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</si>
  <si>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</si>
  <si>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</si>
  <si>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</si>
  <si>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</si>
  <si>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</si>
  <si>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</si>
  <si>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</si>
  <si>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</si>
  <si>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</si>
  <si>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</si>
  <si>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</si>
  <si>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</si>
  <si>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</si>
  <si>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</si>
  <si>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</si>
  <si>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</si>
  <si>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</si>
  <si>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</si>
  <si>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</si>
  <si>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</si>
  <si>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</si>
  <si>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</si>
  <si>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</si>
  <si>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</si>
  <si>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</si>
  <si>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</si>
  <si>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</si>
  <si>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</si>
  <si>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</si>
  <si>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</si>
  <si>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</si>
  <si>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</si>
  <si>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</si>
  <si>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</si>
  <si>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</si>
  <si>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</si>
  <si>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</si>
  <si>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</si>
  <si>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</si>
  <si>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</si>
  <si>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</si>
  <si>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</si>
  <si>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</si>
  <si>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</si>
  <si>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</si>
  <si>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</si>
  <si>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</si>
  <si>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</si>
  <si>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</si>
  <si>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</si>
  <si>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</si>
  <si>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</si>
  <si>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</si>
  <si>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</si>
  <si>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</si>
  <si>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</si>
  <si>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</si>
  <si>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</si>
  <si>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</si>
  <si>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</si>
  <si>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</si>
  <si>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</si>
  <si>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</si>
  <si>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</si>
  <si>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</si>
  <si>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</si>
  <si>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</si>
  <si>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</si>
  <si>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</si>
  <si>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</si>
  <si>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</si>
  <si>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</si>
  <si>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</si>
  <si>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</si>
  <si>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</si>
  <si>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</si>
  <si>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</si>
  <si>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</si>
  <si>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</si>
  <si>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</si>
  <si>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</si>
  <si>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</si>
  <si>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</si>
  <si>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</si>
  <si>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</si>
  <si>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</si>
  <si>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</si>
  <si>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</si>
  <si>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</si>
  <si>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</si>
  <si>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</si>
  <si>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</si>
  <si>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</si>
  <si>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</si>
  <si>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</si>
  <si>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</si>
  <si>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</si>
  <si>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</si>
  <si>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</si>
  <si>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</si>
  <si>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</si>
  <si>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</si>
  <si>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</si>
  <si>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</si>
  <si>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</si>
  <si>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</si>
  <si>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</si>
  <si>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</si>
  <si>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</si>
  <si>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</si>
  <si>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</si>
  <si>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</si>
  <si>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</si>
  <si>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</si>
  <si>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</si>
  <si>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</si>
  <si>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</si>
  <si>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</si>
  <si>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</si>
  <si>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</si>
  <si>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</si>
  <si>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</si>
  <si>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</si>
  <si>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</si>
  <si>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</si>
  <si>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</si>
  <si>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</si>
  <si>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</si>
  <si>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</si>
  <si>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</si>
  <si>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</si>
  <si>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</si>
  <si>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</si>
  <si>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</si>
  <si>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</si>
  <si>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</si>
  <si>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</si>
  <si>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</si>
  <si>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</si>
  <si>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</si>
  <si>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</si>
  <si>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</si>
  <si>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</si>
  <si>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</si>
  <si>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</si>
  <si>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</si>
  <si>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</si>
  <si>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</si>
  <si>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</si>
  <si>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</si>
  <si>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</si>
  <si>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</si>
  <si>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</si>
  <si>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</si>
  <si>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</si>
  <si>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</si>
  <si>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</si>
  <si>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</si>
  <si>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</si>
  <si>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</si>
  <si>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</si>
  <si>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</si>
  <si>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</si>
  <si>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</si>
  <si>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</si>
  <si>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</si>
  <si>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</si>
  <si>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</si>
  <si>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</si>
  <si>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</si>
  <si>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</si>
  <si>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</si>
  <si>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</si>
  <si>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</si>
  <si>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</si>
  <si>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</si>
  <si>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</si>
  <si>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</si>
  <si>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</si>
  <si>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</si>
  <si>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</si>
  <si>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</si>
  <si>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</si>
  <si>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</si>
  <si>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</si>
  <si>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</si>
  <si>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</si>
  <si>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</si>
  <si>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</si>
  <si>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</si>
  <si>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</si>
  <si>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</si>
  <si>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</si>
  <si>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</si>
  <si>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</si>
  <si>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</si>
  <si>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</si>
  <si>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</si>
  <si>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</si>
  <si>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</si>
  <si>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</si>
  <si>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</si>
  <si>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</si>
  <si>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</si>
  <si>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</si>
  <si>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</si>
  <si>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</si>
  <si>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</si>
  <si>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</si>
  <si>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</si>
  <si>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</si>
  <si>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</si>
  <si>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</si>
  <si>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</si>
  <si>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</si>
  <si>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</si>
  <si>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</si>
  <si>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</si>
  <si>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</si>
  <si>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</si>
  <si>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</si>
  <si>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</si>
  <si>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</si>
  <si>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</si>
  <si>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</si>
  <si>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</si>
  <si>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</si>
  <si>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</si>
  <si>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</si>
  <si>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</si>
  <si>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</si>
  <si>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</si>
  <si>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</si>
  <si>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</si>
  <si>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</si>
  <si>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</si>
  <si>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</si>
  <si>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</si>
  <si>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</si>
  <si>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</si>
  <si>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</si>
  <si>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</si>
  <si>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</si>
  <si>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</si>
  <si>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</si>
  <si>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</si>
  <si>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</si>
  <si>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</si>
  <si>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</si>
  <si>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</si>
  <si>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</si>
  <si>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</si>
  <si>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</si>
  <si>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</si>
  <si>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</si>
  <si>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</si>
  <si>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</si>
  <si>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</si>
  <si>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</si>
  <si>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</si>
  <si>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</si>
  <si>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</si>
  <si>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</si>
  <si>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</si>
  <si>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</si>
  <si>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</si>
  <si>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</si>
  <si>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</si>
  <si>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</si>
  <si>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</si>
  <si>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</si>
  <si>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</si>
  <si>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</si>
  <si>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</si>
  <si>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</si>
  <si>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</si>
  <si>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</si>
  <si>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</si>
  <si>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</si>
  <si>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</si>
  <si>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</si>
  <si>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</si>
  <si>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</si>
  <si>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</si>
  <si>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</si>
  <si>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</si>
  <si>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</si>
  <si>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</si>
  <si>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</si>
  <si>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</si>
  <si>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</si>
  <si>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</si>
  <si>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</si>
  <si>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</si>
  <si>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</si>
  <si>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</si>
  <si>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</si>
  <si>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</si>
  <si>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</si>
  <si>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</si>
  <si>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</si>
  <si>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</si>
  <si>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</si>
  <si>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</si>
  <si>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</si>
  <si>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</si>
  <si>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</si>
  <si>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</si>
  <si>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</si>
  <si>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</si>
  <si>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</si>
  <si>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</si>
  <si>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</si>
  <si>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</si>
  <si>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</si>
  <si>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</si>
  <si>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</si>
  <si>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</si>
  <si>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</si>
  <si>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</si>
  <si>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</si>
  <si>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</si>
  <si>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</si>
  <si>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</si>
  <si>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</si>
  <si>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</si>
  <si>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</si>
  <si>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</si>
  <si>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</si>
  <si>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</si>
  <si>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</si>
  <si>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</si>
  <si>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</si>
  <si>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</si>
  <si>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</si>
  <si>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</si>
  <si>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</si>
  <si>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</si>
  <si>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</si>
  <si>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</si>
  <si>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</si>
  <si>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</si>
  <si>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</si>
  <si>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</si>
  <si>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</si>
  <si>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</si>
  <si>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</si>
  <si>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</si>
  <si>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</si>
  <si>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</si>
  <si>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</si>
  <si>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</si>
  <si>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</si>
  <si>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</si>
  <si>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</si>
  <si>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</si>
  <si>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</si>
  <si>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</si>
  <si>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</si>
  <si>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</si>
  <si>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</si>
  <si>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</si>
  <si>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</si>
  <si>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</si>
  <si>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</si>
  <si>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</si>
  <si>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</si>
  <si>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</si>
  <si>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</si>
  <si>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</si>
  <si>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</si>
  <si>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</si>
  <si>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</si>
  <si>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</si>
  <si>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</si>
  <si>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</si>
  <si>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</si>
  <si>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</si>
  <si>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</si>
  <si>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</si>
  <si>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</si>
  <si>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</si>
  <si>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</si>
  <si>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</si>
  <si>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</si>
  <si>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</si>
  <si>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</si>
  <si>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</si>
  <si>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</si>
  <si>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</si>
  <si>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</si>
  <si>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</si>
  <si>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</si>
  <si>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</si>
  <si>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</si>
  <si>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</si>
  <si>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</si>
  <si>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</si>
  <si>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</si>
  <si>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</si>
  <si>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</si>
  <si>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</si>
  <si>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</si>
  <si>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</si>
  <si>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</si>
  <si>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</si>
  <si>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</si>
  <si>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</si>
  <si>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</si>
  <si>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</si>
  <si>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</si>
  <si>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</si>
  <si>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</si>
  <si>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</si>
  <si>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</si>
  <si>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</si>
  <si>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</si>
  <si>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</si>
  <si>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</si>
  <si>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</si>
  <si>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</si>
  <si>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</si>
  <si>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</si>
  <si>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</si>
  <si>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</si>
  <si>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</si>
  <si>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</si>
  <si>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</si>
  <si>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</si>
  <si>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</si>
  <si>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</si>
  <si>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</si>
  <si>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</si>
  <si>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</si>
  <si>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</si>
  <si>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</si>
  <si>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</si>
  <si>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</si>
  <si>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</si>
  <si>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</si>
  <si>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</si>
  <si>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</si>
  <si>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</si>
  <si>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</si>
  <si>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</si>
  <si>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</si>
  <si>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</si>
  <si>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</si>
  <si>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</si>
  <si>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</si>
  <si>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</si>
  <si>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</si>
  <si>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</si>
  <si>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</si>
  <si>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</si>
  <si>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</si>
  <si>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</si>
  <si>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</si>
  <si>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</si>
  <si>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</si>
  <si>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</si>
  <si>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</si>
  <si>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</si>
  <si>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</si>
  <si>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</si>
  <si>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</si>
  <si>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</si>
  <si>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</si>
  <si>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</si>
  <si>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</si>
  <si>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</si>
  <si>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</si>
  <si>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</si>
  <si>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</si>
  <si>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</si>
  <si>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</si>
  <si>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</si>
  <si>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</si>
  <si>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</si>
  <si>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</si>
  <si>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</si>
  <si>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</si>
  <si>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</si>
  <si>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</si>
  <si>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</si>
  <si>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</si>
  <si>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</si>
  <si>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</si>
  <si>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</si>
  <si>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</si>
  <si>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</si>
  <si>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</si>
  <si>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</si>
  <si>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</si>
  <si>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</si>
  <si>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</si>
  <si>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</si>
  <si>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</si>
  <si>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</si>
  <si>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</si>
  <si>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</si>
  <si>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</si>
  <si>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</si>
  <si>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</si>
  <si>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</si>
  <si>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</si>
  <si>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</si>
  <si>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</si>
  <si>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</si>
  <si>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</si>
  <si>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</si>
  <si>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</si>
  <si>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</si>
  <si>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</si>
  <si>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</si>
  <si>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</si>
  <si>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</si>
  <si>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</si>
  <si>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</si>
  <si>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</si>
  <si>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</si>
  <si>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</si>
  <si>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</si>
  <si>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</si>
  <si>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</si>
  <si>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</si>
  <si>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</si>
  <si>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</si>
  <si>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</si>
  <si>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</si>
  <si>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</si>
  <si>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</si>
  <si>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</si>
  <si>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</si>
  <si>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</si>
  <si>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</si>
  <si>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</si>
  <si>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</si>
  <si>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</si>
  <si>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</si>
  <si>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</si>
  <si>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</si>
  <si>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</si>
  <si>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</si>
  <si>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</si>
  <si>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</si>
  <si>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</si>
  <si>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</si>
  <si>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</si>
  <si>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</si>
  <si>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</si>
  <si>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</si>
  <si>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</si>
  <si>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</si>
  <si>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</si>
  <si>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</si>
  <si>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</si>
  <si>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</si>
  <si>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</si>
  <si>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</si>
  <si>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</si>
  <si>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</si>
  <si>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</si>
  <si>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</si>
  <si>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</si>
  <si>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</si>
  <si>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</si>
  <si>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</si>
  <si>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</si>
  <si>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</si>
  <si>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</si>
  <si>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</si>
  <si>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</si>
  <si>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</si>
  <si>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</si>
  <si>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</si>
  <si>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</si>
  <si>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</si>
  <si>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</si>
  <si>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</si>
  <si>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</si>
  <si>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</si>
  <si>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</si>
  <si>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</si>
  <si>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</si>
  <si>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</si>
  <si>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</si>
  <si>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</si>
  <si>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</si>
  <si>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</si>
  <si>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</si>
  <si>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</si>
  <si>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</si>
  <si>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</si>
  <si>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</si>
  <si>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</si>
  <si>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</si>
  <si>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</si>
  <si>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</si>
  <si>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</si>
  <si>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</si>
  <si>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</si>
  <si>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</si>
  <si>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</si>
  <si>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</si>
  <si>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</si>
  <si>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</si>
  <si>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</si>
  <si>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</si>
  <si>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</si>
  <si>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</si>
  <si>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</si>
  <si>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</si>
  <si>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</si>
  <si>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</si>
  <si>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</si>
  <si>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</si>
  <si>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</si>
  <si>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</si>
  <si>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</si>
  <si>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</si>
  <si>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</si>
  <si>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</si>
  <si>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</si>
  <si>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</si>
  <si>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</si>
  <si>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</si>
  <si>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</si>
  <si>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</si>
  <si>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</si>
  <si>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</si>
  <si>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</si>
  <si>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</si>
  <si>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</si>
  <si>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</si>
  <si>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</si>
  <si>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</si>
  <si>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</si>
  <si>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</si>
  <si>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</si>
  <si>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</si>
  <si>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</si>
  <si>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</si>
  <si>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</si>
  <si>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</si>
  <si>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</si>
  <si>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</si>
  <si>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</si>
  <si>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</si>
  <si>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</si>
  <si>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</si>
  <si>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</si>
  <si>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</si>
  <si>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</si>
  <si>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</si>
  <si>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</si>
  <si>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</si>
  <si>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</si>
  <si>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</si>
  <si>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</si>
  <si>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</si>
  <si>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</si>
  <si>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</si>
  <si>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</si>
  <si>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</si>
  <si>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</si>
  <si>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</si>
  <si>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</si>
  <si>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</si>
  <si>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</si>
  <si>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</si>
  <si>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</si>
  <si>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</si>
  <si>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</si>
  <si>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</si>
  <si>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</si>
  <si>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</si>
  <si>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</si>
  <si>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</si>
  <si>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</si>
  <si>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</si>
  <si>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</si>
  <si>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</si>
  <si>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</si>
  <si>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</si>
  <si>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</si>
  <si>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</si>
  <si>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</si>
  <si>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</si>
  <si>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</si>
  <si>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</si>
  <si>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</si>
  <si>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</si>
  <si>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</si>
  <si>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</si>
  <si>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</si>
  <si>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</si>
  <si>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</si>
  <si>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</si>
  <si>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</si>
  <si>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</si>
  <si>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</si>
  <si>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</si>
  <si>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</si>
  <si>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</si>
  <si>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</si>
  <si>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</si>
  <si>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</si>
  <si>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</si>
  <si>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</si>
  <si>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</si>
  <si>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</si>
  <si>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</si>
  <si>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</si>
  <si>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</si>
  <si>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</si>
  <si>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</si>
  <si>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</si>
  <si>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</si>
  <si>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</si>
  <si>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</si>
  <si>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</si>
  <si>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</si>
  <si>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</si>
  <si>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</si>
  <si>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</si>
  <si>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</si>
  <si>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</si>
  <si>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</si>
  <si>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</si>
  <si>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</si>
  <si>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</si>
  <si>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</si>
  <si>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</si>
  <si>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</si>
  <si>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</si>
  <si>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</si>
  <si>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</si>
  <si>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</si>
  <si>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</si>
  <si>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</si>
  <si>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</si>
  <si>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</si>
  <si>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</si>
  <si>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</si>
  <si>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</si>
  <si>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</si>
  <si>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</si>
  <si>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</si>
  <si>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</si>
  <si>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</si>
  <si>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</si>
  <si>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</si>
  <si>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</si>
  <si>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</si>
  <si>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</si>
  <si>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</si>
  <si>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</si>
  <si>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</si>
  <si>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</si>
  <si>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</si>
  <si>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</si>
  <si>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</si>
  <si>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</si>
  <si>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</si>
  <si>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</si>
  <si>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</si>
  <si>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</si>
  <si>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</si>
  <si>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</si>
  <si>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</si>
  <si>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</si>
  <si>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</si>
  <si>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</si>
  <si>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</si>
  <si>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</si>
  <si>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</si>
  <si>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</si>
  <si>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</si>
  <si>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</si>
  <si>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</si>
  <si>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</si>
  <si>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</si>
  <si>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</si>
  <si>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</si>
  <si>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</si>
  <si>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</si>
  <si>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</si>
  <si>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</si>
  <si>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</si>
  <si>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</si>
  <si>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</si>
  <si>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</si>
  <si>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</si>
  <si>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</si>
  <si>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</si>
  <si>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</si>
  <si>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</si>
  <si>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</si>
  <si>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</si>
  <si>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</si>
  <si>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</si>
  <si>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</si>
  <si>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</si>
  <si>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</si>
  <si>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</si>
  <si>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</si>
  <si>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</si>
  <si>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</si>
  <si>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</si>
  <si>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</si>
  <si>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</si>
  <si>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</si>
  <si>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</si>
  <si>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</si>
  <si>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</si>
  <si>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</si>
  <si>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</si>
  <si>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</si>
  <si>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</si>
  <si>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</si>
  <si>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</si>
  <si>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</si>
  <si>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</si>
  <si>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</si>
  <si>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</si>
  <si>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</si>
  <si>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</si>
  <si>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</si>
  <si>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</si>
  <si>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</si>
  <si>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</si>
  <si>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</si>
  <si>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</si>
  <si>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</si>
  <si>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</si>
  <si>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</si>
  <si>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</si>
  <si>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</si>
  <si>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</si>
  <si>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</si>
  <si>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</si>
  <si>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</si>
  <si>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</si>
  <si>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</si>
  <si>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</si>
  <si>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</si>
  <si>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</si>
  <si>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</si>
  <si>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</si>
  <si>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</si>
  <si>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</si>
  <si>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</si>
  <si>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</si>
  <si>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</si>
  <si>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</si>
  <si>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</si>
  <si>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</si>
  <si>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</si>
  <si>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</si>
  <si>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</si>
  <si>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</si>
  <si>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</si>
  <si>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</si>
  <si>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</si>
  <si>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</si>
  <si>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</si>
  <si>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</si>
  <si>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</si>
  <si>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</si>
  <si>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</si>
  <si>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</si>
  <si>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</si>
  <si>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</si>
  <si>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</si>
  <si>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</si>
  <si>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</si>
  <si>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</si>
  <si>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</si>
  <si>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</si>
  <si>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</si>
  <si>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</si>
  <si>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</si>
  <si>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</si>
  <si>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</si>
  <si>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</si>
  <si>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</si>
  <si>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</si>
  <si>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</si>
  <si>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</si>
  <si>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</si>
  <si>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</si>
  <si>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</si>
  <si>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</si>
  <si>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</si>
  <si>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</si>
  <si>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</si>
  <si>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</si>
  <si>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</si>
  <si>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</si>
  <si>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</si>
  <si>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</si>
  <si>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</si>
  <si>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</si>
  <si>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</si>
  <si>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</si>
  <si>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</si>
  <si>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</si>
  <si>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</si>
  <si>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</si>
  <si>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</si>
  <si>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</si>
  <si>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</si>
  <si>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</si>
  <si>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</si>
  <si>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</si>
  <si>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</si>
  <si>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</si>
  <si>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</si>
  <si>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</si>
  <si>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</si>
  <si>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</si>
  <si>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</si>
  <si>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</si>
  <si>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</si>
  <si>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</si>
  <si>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</si>
  <si>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</si>
  <si>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</si>
  <si>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</si>
  <si>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</si>
  <si>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</si>
  <si>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</si>
  <si>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</si>
  <si>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</si>
  <si>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</si>
  <si>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</si>
  <si>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</si>
  <si>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</si>
  <si>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</si>
  <si>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</si>
  <si>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</si>
  <si>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</si>
  <si>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</si>
  <si>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</si>
  <si>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</si>
  <si>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</si>
  <si>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</si>
  <si>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</si>
  <si>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</si>
  <si>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</si>
  <si>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</si>
  <si>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</si>
  <si>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</si>
  <si>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</si>
  <si>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</si>
  <si>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</si>
  <si>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</si>
  <si>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</si>
  <si>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</si>
  <si>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</si>
  <si>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</si>
  <si>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</si>
  <si>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</si>
  <si>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</si>
  <si>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</si>
  <si>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</si>
  <si>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</si>
  <si>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</si>
  <si>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</si>
  <si>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</si>
  <si>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</si>
  <si>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</si>
  <si>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</si>
  <si>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</si>
  <si>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</si>
  <si>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</si>
  <si>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</si>
  <si>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</si>
  <si>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</si>
  <si>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</si>
  <si>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</si>
  <si>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</si>
  <si>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</si>
  <si>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</si>
  <si>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</si>
  <si>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</si>
  <si>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</si>
  <si>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</si>
  <si>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</si>
  <si>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</si>
  <si>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</si>
  <si>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</si>
  <si>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</si>
  <si>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</si>
  <si>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</si>
  <si>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</si>
  <si>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</si>
  <si>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</si>
  <si>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</si>
  <si>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</si>
  <si>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</si>
  <si>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</si>
  <si>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</si>
  <si>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</si>
  <si>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</si>
  <si>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</si>
  <si>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</si>
  <si>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</si>
  <si>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</si>
  <si>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</si>
  <si>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</si>
  <si>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</si>
  <si>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</si>
  <si>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</si>
  <si>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</si>
  <si>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</si>
  <si>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</si>
  <si>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</si>
  <si>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</si>
  <si>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</si>
  <si>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</si>
  <si>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</si>
  <si>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</si>
  <si>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</si>
  <si>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</si>
  <si>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</si>
  <si>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</si>
  <si>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</si>
  <si>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</si>
  <si>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</si>
  <si>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</si>
  <si>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</si>
  <si>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</si>
  <si>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</si>
  <si>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</si>
  <si>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</si>
  <si>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</si>
  <si>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</si>
  <si>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</si>
  <si>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</si>
  <si>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</si>
  <si>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</si>
  <si>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</si>
  <si>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</si>
  <si>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</si>
  <si>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</si>
  <si>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</si>
  <si>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</si>
  <si>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</si>
  <si>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</si>
  <si>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</si>
  <si>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</si>
  <si>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</si>
  <si>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</si>
  <si>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</si>
  <si>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</si>
  <si>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</si>
  <si>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</si>
  <si>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</si>
  <si>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</si>
  <si>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</si>
  <si>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</si>
  <si>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</si>
  <si>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</si>
  <si>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</si>
  <si>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</si>
  <si>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</si>
  <si>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</si>
  <si>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</si>
  <si>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</si>
  <si>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</si>
  <si>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</si>
  <si>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</si>
  <si>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</si>
  <si>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</si>
  <si>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</si>
  <si>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</si>
  <si>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</si>
  <si>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</si>
  <si>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</si>
  <si>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</si>
  <si>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</si>
  <si>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</si>
  <si>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</si>
  <si>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</si>
  <si>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</si>
  <si>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</si>
  <si>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</si>
  <si>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</si>
  <si>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</si>
  <si>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</si>
  <si>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</si>
  <si>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</si>
  <si>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</si>
  <si>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</si>
  <si>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</si>
  <si>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</si>
  <si>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</si>
  <si>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</si>
  <si>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</si>
  <si>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</si>
  <si>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</si>
  <si>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</si>
  <si>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</si>
  <si>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</si>
  <si>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</si>
  <si>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</si>
  <si>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</si>
  <si>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</si>
  <si>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</si>
  <si>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</si>
  <si>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</si>
  <si>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</si>
  <si>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</si>
  <si>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</si>
  <si>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</si>
  <si>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</si>
  <si>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</si>
  <si>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</si>
  <si>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</si>
  <si>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</si>
  <si>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</si>
  <si>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</si>
  <si>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</si>
  <si>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</si>
  <si>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</si>
  <si>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</si>
  <si>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</si>
  <si>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</si>
  <si>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</si>
  <si>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</si>
  <si>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</si>
  <si>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</si>
  <si>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</si>
  <si>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</si>
  <si>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</si>
  <si>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</si>
  <si>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</si>
  <si>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</si>
  <si>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</si>
  <si>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</si>
  <si>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</si>
  <si>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</si>
  <si>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</si>
  <si>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</si>
  <si>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</si>
  <si>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</si>
  <si>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</si>
  <si>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</si>
  <si>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</si>
  <si>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</si>
  <si>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</si>
  <si>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</si>
  <si>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</si>
  <si>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</si>
  <si>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</si>
  <si>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</si>
  <si>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</si>
  <si>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</si>
  <si>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</si>
  <si>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</si>
  <si>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</si>
  <si>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</si>
  <si>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</si>
  <si>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</si>
  <si>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</si>
  <si>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</si>
  <si>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</si>
  <si>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</si>
  <si>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</si>
  <si>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</si>
  <si>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</si>
  <si>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</si>
  <si>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</si>
  <si>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</si>
  <si>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</si>
  <si>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</si>
  <si>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</si>
  <si>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</si>
  <si>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</si>
  <si>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</si>
  <si>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</si>
  <si>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</si>
  <si>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</si>
  <si>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</si>
  <si>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</si>
  <si>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</si>
  <si>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</si>
  <si>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</si>
  <si>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</si>
  <si>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</si>
  <si>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</si>
  <si>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</si>
  <si>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</si>
  <si>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</si>
  <si>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</si>
  <si>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</si>
  <si>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</si>
  <si>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</si>
  <si>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</si>
  <si>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</si>
  <si>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</si>
  <si>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</si>
  <si>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</si>
  <si>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</si>
  <si>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</si>
  <si>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</si>
  <si>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</si>
  <si>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</si>
  <si>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</si>
  <si>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</si>
  <si>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</si>
  <si>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</si>
  <si>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</si>
  <si>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</si>
  <si>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</si>
  <si>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</si>
  <si>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</si>
  <si>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</si>
  <si>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</si>
  <si>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</si>
  <si>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</si>
  <si>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</si>
  <si>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</si>
  <si>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</si>
  <si>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</si>
  <si>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</si>
  <si>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</si>
  <si>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</si>
  <si>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</si>
  <si>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</si>
  <si>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</si>
  <si>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</si>
  <si>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</si>
  <si>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</si>
  <si>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</si>
  <si>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</si>
  <si>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</si>
  <si>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</si>
  <si>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</si>
  <si>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</si>
  <si>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</si>
  <si>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</si>
  <si>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</si>
  <si>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</si>
  <si>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</si>
  <si>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</si>
  <si>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</si>
  <si>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</si>
  <si>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</si>
  <si>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</si>
  <si>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</si>
  <si>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</si>
  <si>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</si>
  <si>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</si>
  <si>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</si>
  <si>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</si>
  <si>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</si>
  <si>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</si>
  <si>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</si>
  <si>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</si>
  <si>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</si>
  <si>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</si>
  <si>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</si>
  <si>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</si>
  <si>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</si>
  <si>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</si>
  <si>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</si>
  <si>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</si>
  <si>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</si>
  <si>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</si>
  <si>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</si>
  <si>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</si>
  <si>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</si>
  <si>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</si>
  <si>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</si>
  <si>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</si>
  <si>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</si>
  <si>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</si>
  <si>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</si>
  <si>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</si>
  <si>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</si>
  <si>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</si>
  <si>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</si>
  <si>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</si>
  <si>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</si>
  <si>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</si>
  <si>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</si>
  <si>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</si>
  <si>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</si>
  <si>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</si>
  <si>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</si>
  <si>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</si>
  <si>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</si>
  <si>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</si>
  <si>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</si>
  <si>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</si>
  <si>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</si>
  <si>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</si>
  <si>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</si>
  <si>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</si>
  <si>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</si>
  <si>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</si>
  <si>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</si>
  <si>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</si>
  <si>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</si>
  <si>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</si>
  <si>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</si>
  <si>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</si>
  <si>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</si>
  <si>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</si>
  <si>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</si>
  <si>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</si>
  <si>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</si>
  <si>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</si>
  <si>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</si>
  <si>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</si>
  <si>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</si>
  <si>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</si>
  <si>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</si>
  <si>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</si>
  <si>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</si>
  <si>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</si>
  <si>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</si>
  <si>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</si>
  <si>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</si>
  <si>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</si>
  <si>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</si>
  <si>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</si>
  <si>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</si>
  <si>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</si>
  <si>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</si>
  <si>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</si>
  <si>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</si>
  <si>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</si>
  <si>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</si>
  <si>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</si>
  <si>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</si>
  <si>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</si>
  <si>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</si>
  <si>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</si>
  <si>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</si>
  <si>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</si>
  <si>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</si>
  <si>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</si>
  <si>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</si>
  <si>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</si>
  <si>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</si>
  <si>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</si>
  <si>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</si>
  <si>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</si>
  <si>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</si>
  <si>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</si>
  <si>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</si>
  <si>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</si>
  <si>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</si>
  <si>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</si>
  <si>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</si>
  <si>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</si>
  <si>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</si>
  <si>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</si>
  <si>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</si>
  <si>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</si>
  <si>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</si>
  <si>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</si>
  <si>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</si>
  <si>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</si>
  <si>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</si>
  <si>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</si>
  <si>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</si>
  <si>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</si>
  <si>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</si>
  <si>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</si>
  <si>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</si>
  <si>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</si>
  <si>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</si>
  <si>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</si>
  <si>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</si>
  <si>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</si>
  <si>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</si>
  <si>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</si>
  <si>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</si>
  <si>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</si>
  <si>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</si>
  <si>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</si>
  <si>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</si>
  <si>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</si>
  <si>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</si>
  <si>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</si>
  <si>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</si>
  <si>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</si>
  <si>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</si>
  <si>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</si>
  <si>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</si>
  <si>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</si>
  <si>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</si>
  <si>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</si>
  <si>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</si>
  <si>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</si>
  <si>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</si>
  <si>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</si>
  <si>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</si>
  <si>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</si>
  <si>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</si>
  <si>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</si>
  <si>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</si>
  <si>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</si>
  <si>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</si>
  <si>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</si>
  <si>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</si>
  <si>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</si>
  <si>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</si>
  <si>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</si>
  <si>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</si>
  <si>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</si>
  <si>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</si>
  <si>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</si>
  <si>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</si>
  <si>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</si>
  <si>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</si>
  <si>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</si>
  <si>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</si>
  <si>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</si>
  <si>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</si>
  <si>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</si>
  <si>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</si>
  <si>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</si>
  <si>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</si>
  <si>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</si>
  <si>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</si>
  <si>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</si>
  <si>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</si>
  <si>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</si>
  <si>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</si>
  <si>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</si>
  <si>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</si>
  <si>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</si>
  <si>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</si>
  <si>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</si>
  <si>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</si>
  <si>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</si>
  <si>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</si>
  <si>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</si>
  <si>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</si>
  <si>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</si>
  <si>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</si>
  <si>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</si>
  <si>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</si>
  <si>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</si>
  <si>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</si>
  <si>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</si>
  <si>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</si>
  <si>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</si>
  <si>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</si>
  <si>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</si>
  <si>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</si>
  <si>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</si>
  <si>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</si>
  <si>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</si>
  <si>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</si>
  <si>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</si>
  <si>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</si>
  <si>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</si>
  <si>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</si>
  <si>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</si>
  <si>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</si>
  <si>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</si>
  <si>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</si>
  <si>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</si>
  <si>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</si>
  <si>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</si>
  <si>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</si>
  <si>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</si>
  <si>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</si>
  <si>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</si>
  <si>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</si>
  <si>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</si>
  <si>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</si>
  <si>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</si>
  <si>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</si>
  <si>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</si>
  <si>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</si>
  <si>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</si>
  <si>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</si>
  <si>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</si>
  <si>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</si>
  <si>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</si>
  <si>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</si>
  <si>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</si>
  <si>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</si>
  <si>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</si>
  <si>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</si>
  <si>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</si>
  <si>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</si>
  <si>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</si>
  <si>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</si>
  <si>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</si>
  <si>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</si>
  <si>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</si>
  <si>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</si>
  <si>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</si>
  <si>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</si>
  <si>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</si>
  <si>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</si>
  <si>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</si>
  <si>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</si>
  <si>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</si>
  <si>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</si>
  <si>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</si>
  <si>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</si>
  <si>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</si>
  <si>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</si>
  <si>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</si>
  <si>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</si>
  <si>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</si>
  <si>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</si>
  <si>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</si>
  <si>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</si>
  <si>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</si>
  <si>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</si>
  <si>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</si>
  <si>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</si>
  <si>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</si>
  <si>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</si>
  <si>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</si>
  <si>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</si>
  <si>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</si>
  <si>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</si>
  <si>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</si>
  <si>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</si>
  <si>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</si>
  <si>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</si>
  <si>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</si>
  <si>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</si>
  <si>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</si>
  <si>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</si>
  <si>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</si>
  <si>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</si>
  <si>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</si>
  <si>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</si>
  <si>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</si>
  <si>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</si>
  <si>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</si>
  <si>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</si>
  <si>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</si>
  <si>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</si>
  <si>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</si>
  <si>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</si>
  <si>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</si>
  <si>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</si>
  <si>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</si>
  <si>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</si>
  <si>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</si>
  <si>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</si>
  <si>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</si>
  <si>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</si>
  <si>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</si>
  <si>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</si>
  <si>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</si>
  <si>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</si>
  <si>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</si>
  <si>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</si>
  <si>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</si>
  <si>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</si>
  <si>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</si>
  <si>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</si>
  <si>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</si>
  <si>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</si>
  <si>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</si>
  <si>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</si>
  <si>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</si>
  <si>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</si>
  <si>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</si>
  <si>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</si>
  <si>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</si>
  <si>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</si>
  <si>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</si>
  <si>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</si>
  <si>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</si>
  <si>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</si>
  <si>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</si>
  <si>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</si>
  <si>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</si>
  <si>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</si>
  <si>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</si>
  <si>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</si>
  <si>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</si>
  <si>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</si>
  <si>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</si>
  <si>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</si>
  <si>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</si>
  <si>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</si>
  <si>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</si>
  <si>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</si>
  <si>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</si>
  <si>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</si>
  <si>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</si>
  <si>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</si>
  <si>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</si>
  <si>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</si>
  <si>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</si>
  <si>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</si>
  <si>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</si>
  <si>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</si>
  <si>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</si>
  <si>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</si>
  <si>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</si>
  <si>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</si>
  <si>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</si>
  <si>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</si>
  <si>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</si>
  <si>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</si>
  <si>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</si>
  <si>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</si>
  <si>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</si>
  <si>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</si>
  <si>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</si>
  <si>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</si>
  <si>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</si>
  <si>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</si>
  <si>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</si>
  <si>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</si>
  <si>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</si>
  <si>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</si>
  <si>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</si>
  <si>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</si>
  <si>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</si>
  <si>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</si>
  <si>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</si>
  <si>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</si>
  <si>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</si>
  <si>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</si>
  <si>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</si>
  <si>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</si>
  <si>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</si>
  <si>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</si>
  <si>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</si>
  <si>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</si>
  <si>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</si>
  <si>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</si>
  <si>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</si>
  <si>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</si>
  <si>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</si>
  <si>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</si>
  <si>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</si>
  <si>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</si>
  <si>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</si>
  <si>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</si>
  <si>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</si>
  <si>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</si>
  <si>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</si>
  <si>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</si>
  <si>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</si>
  <si>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</si>
  <si>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</si>
  <si>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</si>
  <si>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</si>
  <si>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</si>
  <si>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</si>
  <si>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</si>
  <si>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</si>
  <si>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</si>
  <si>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</si>
  <si>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</si>
  <si>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</si>
  <si>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</si>
  <si>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</si>
  <si>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</si>
  <si>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</si>
  <si>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</si>
  <si>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</si>
  <si>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</si>
  <si>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</si>
  <si>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</si>
  <si>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</si>
  <si>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</si>
  <si>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</si>
  <si>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</si>
  <si>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</si>
  <si>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</si>
  <si>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</si>
  <si>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</si>
  <si>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</si>
  <si>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</si>
  <si>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</si>
  <si>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</si>
  <si>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</si>
  <si>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</si>
  <si>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</si>
  <si>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</si>
  <si>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</si>
  <si>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</si>
  <si>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</si>
  <si>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</si>
  <si>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</si>
  <si>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</si>
  <si>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</si>
  <si>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</si>
  <si>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</si>
  <si>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</si>
  <si>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</si>
  <si>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</si>
  <si>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</si>
  <si>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</si>
  <si>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</si>
  <si>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</si>
  <si>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</si>
  <si>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</si>
  <si>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</si>
  <si>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</si>
  <si>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</si>
  <si>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</si>
  <si>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</si>
  <si>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</si>
  <si>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</si>
  <si>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</si>
  <si>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</si>
  <si>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</si>
  <si>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</si>
  <si>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</si>
  <si>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</si>
  <si>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</si>
  <si>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</si>
  <si>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</si>
  <si>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</si>
  <si>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</si>
  <si>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</si>
  <si>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</si>
  <si>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</si>
  <si>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</si>
  <si>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</si>
  <si>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</si>
  <si>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</si>
  <si>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</si>
  <si>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</si>
  <si>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</si>
  <si>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</si>
  <si>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</si>
  <si>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</si>
  <si>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</si>
  <si>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</si>
  <si>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</si>
  <si>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</si>
  <si>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</si>
  <si>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</si>
  <si>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</si>
  <si>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</si>
  <si>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</si>
  <si>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</si>
  <si>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</si>
  <si>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</si>
  <si>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</si>
  <si>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</si>
  <si>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</si>
  <si>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</si>
  <si>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</si>
  <si>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</si>
  <si>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</si>
  <si>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</si>
  <si>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</si>
  <si>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</si>
  <si>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</si>
  <si>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</si>
  <si>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</si>
  <si>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</si>
  <si>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</si>
  <si>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</si>
  <si>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</si>
  <si>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</si>
  <si>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</si>
  <si>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</si>
  <si>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</si>
  <si>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</si>
  <si>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</si>
  <si>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</si>
  <si>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</si>
  <si>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</si>
  <si>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</si>
  <si>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</si>
  <si>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</si>
  <si>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</si>
  <si>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</si>
  <si>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</si>
  <si>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</si>
  <si>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</si>
  <si>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</si>
  <si>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</si>
  <si>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</si>
  <si>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</si>
  <si>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</si>
  <si>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</si>
  <si>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</si>
  <si>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</si>
  <si>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</si>
  <si>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</si>
  <si>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</si>
  <si>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</si>
  <si>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</si>
  <si>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</si>
  <si>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</si>
  <si>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</si>
  <si>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</si>
  <si>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</si>
  <si>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</si>
  <si>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</si>
  <si>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</si>
  <si>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</si>
  <si>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</si>
  <si>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</si>
  <si>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</si>
  <si>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</si>
  <si>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</si>
  <si>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</si>
  <si>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</si>
  <si>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</si>
  <si>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</si>
  <si>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</si>
  <si>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</si>
  <si>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</si>
  <si>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</si>
  <si>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</si>
  <si>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</si>
  <si>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</si>
  <si>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</si>
  <si>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</si>
  <si>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</si>
  <si>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</si>
  <si>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</si>
  <si>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</si>
  <si>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</si>
  <si>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</si>
  <si>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</si>
  <si>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</si>
  <si>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</si>
  <si>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</si>
  <si>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</si>
  <si>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</si>
  <si>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</si>
  <si>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</si>
  <si>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</si>
  <si>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</si>
  <si>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</si>
  <si>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</si>
  <si>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</si>
  <si>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</si>
  <si>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</si>
  <si>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</si>
  <si>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</si>
  <si>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</si>
  <si>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</si>
  <si>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</si>
  <si>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</si>
  <si>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</si>
  <si>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</si>
  <si>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</si>
  <si>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</si>
  <si>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</si>
  <si>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</si>
  <si>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</si>
  <si>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</si>
  <si>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</si>
  <si>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</si>
  <si>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</si>
  <si>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</si>
  <si>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</si>
  <si>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</si>
  <si>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</si>
  <si>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</si>
  <si>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</si>
  <si>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</si>
  <si>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</si>
  <si>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</si>
  <si>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</si>
  <si>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</si>
  <si>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</si>
  <si>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</si>
  <si>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</si>
  <si>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</si>
  <si>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</si>
  <si>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</si>
  <si>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</si>
  <si>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</si>
  <si>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</si>
  <si>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</si>
  <si>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</si>
  <si>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</si>
  <si>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</si>
  <si>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</si>
  <si>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</si>
  <si>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</si>
  <si>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</si>
  <si>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</si>
  <si>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</si>
  <si>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</si>
  <si>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</si>
  <si>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</si>
  <si>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</si>
  <si>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</si>
  <si>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</si>
  <si>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</si>
  <si>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</si>
  <si>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</si>
  <si>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</si>
  <si>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</si>
  <si>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</si>
  <si>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</si>
  <si>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</si>
  <si>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</si>
  <si>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</si>
  <si>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</si>
  <si>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</si>
  <si>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</si>
  <si>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</si>
  <si>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</si>
  <si>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</si>
  <si>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</si>
  <si>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</si>
  <si>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</si>
  <si>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</si>
  <si>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</si>
  <si>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</si>
  <si>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</si>
  <si>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</si>
  <si>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</si>
  <si>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</si>
  <si>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</si>
  <si>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</si>
  <si>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</si>
  <si>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</si>
  <si>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</si>
  <si>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</si>
  <si>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</si>
  <si>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</si>
  <si>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</si>
  <si>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</si>
  <si>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</si>
  <si>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</si>
  <si>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</si>
  <si>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</si>
  <si>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</si>
  <si>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</si>
  <si>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</si>
  <si>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</si>
  <si>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</si>
  <si>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</si>
  <si>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</si>
  <si>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</si>
  <si>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</si>
  <si>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</si>
  <si>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</si>
  <si>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</si>
  <si>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</si>
  <si>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</si>
  <si>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</si>
  <si>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</si>
  <si>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</si>
  <si>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</si>
  <si>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</si>
  <si>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</si>
  <si>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</si>
  <si>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</si>
  <si>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</si>
  <si>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</si>
  <si>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</si>
  <si>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</si>
  <si>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</si>
  <si>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</si>
  <si>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</si>
  <si>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</si>
  <si>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</si>
  <si>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</si>
  <si>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</si>
  <si>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</si>
  <si>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</si>
  <si>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</si>
  <si>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</si>
  <si>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</si>
  <si>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</si>
  <si>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</si>
  <si>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</si>
  <si>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</si>
  <si>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</si>
  <si>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</si>
  <si>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</si>
  <si>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</si>
  <si>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</si>
  <si>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</si>
  <si>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</si>
  <si>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</si>
  <si>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</si>
  <si>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</si>
  <si>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</si>
  <si>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</si>
  <si>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</si>
  <si>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</si>
  <si>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</si>
  <si>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</si>
  <si>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</si>
  <si>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</si>
  <si>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</si>
  <si>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</si>
  <si>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</si>
  <si>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</si>
  <si>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</si>
  <si>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</si>
  <si>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</si>
  <si>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</si>
  <si>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</si>
  <si>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</si>
  <si>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</si>
  <si>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</si>
  <si>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</si>
  <si>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</si>
  <si>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</si>
  <si>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</si>
  <si>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</si>
  <si>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</si>
  <si>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</si>
  <si>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</si>
  <si>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</si>
  <si>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</si>
  <si>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</si>
  <si>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</si>
  <si>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</si>
  <si>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</si>
  <si>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</si>
  <si>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</si>
  <si>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</si>
  <si>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</si>
  <si>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</si>
  <si>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</si>
  <si>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</si>
  <si>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</si>
  <si>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</si>
  <si>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</si>
  <si>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</si>
  <si>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</si>
  <si>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</si>
  <si>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</si>
  <si>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</si>
  <si>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</si>
  <si>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</si>
  <si>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</si>
  <si>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</si>
  <si>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</si>
  <si>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</si>
  <si>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</si>
  <si>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</si>
  <si>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</si>
  <si>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</si>
  <si>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</si>
  <si>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</si>
  <si>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</si>
  <si>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</si>
  <si>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</si>
  <si>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</si>
  <si>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</si>
  <si>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</si>
  <si>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</si>
  <si>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</si>
  <si>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</si>
  <si>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</si>
  <si>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</si>
  <si>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</si>
  <si>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</si>
  <si>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</si>
  <si>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</si>
  <si>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</si>
  <si>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</si>
  <si>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</si>
  <si>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</si>
  <si>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</si>
  <si>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</si>
  <si>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</si>
  <si>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</si>
  <si>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</si>
  <si>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</si>
  <si>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</si>
  <si>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</si>
  <si>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</si>
  <si>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</si>
  <si>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</si>
  <si>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</si>
  <si>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</si>
  <si>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</si>
  <si>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</si>
  <si>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</si>
  <si>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</si>
  <si>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</si>
  <si>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</si>
  <si>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</si>
  <si>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</si>
  <si>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</si>
  <si>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</si>
  <si>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</si>
  <si>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</si>
  <si>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</si>
  <si>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</si>
  <si>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</si>
  <si>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</si>
  <si>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</si>
  <si>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</si>
  <si>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</si>
  <si>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</si>
  <si>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</si>
  <si>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</si>
  <si>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</si>
  <si>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</si>
  <si>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</si>
  <si>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</si>
  <si>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</si>
  <si>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</si>
  <si>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</si>
  <si>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</si>
  <si>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</si>
  <si>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</si>
  <si>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</si>
  <si>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</si>
  <si>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</si>
  <si>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</si>
  <si>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</si>
  <si>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</si>
  <si>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</si>
  <si>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</si>
  <si>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</si>
  <si>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</si>
  <si>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</si>
  <si>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</si>
  <si>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</si>
  <si>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</si>
  <si>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</si>
  <si>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</si>
  <si>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</si>
  <si>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</si>
  <si>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</si>
  <si>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</si>
  <si>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</si>
  <si>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</si>
  <si>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</si>
  <si>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</si>
  <si>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</si>
  <si>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</si>
  <si>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</si>
  <si>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</si>
  <si>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</si>
  <si>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</si>
  <si>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</si>
  <si>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</si>
  <si>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</si>
  <si>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</si>
  <si>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</si>
  <si>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</si>
  <si>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</si>
  <si>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</si>
  <si>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</si>
  <si>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</si>
  <si>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</si>
  <si>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</si>
  <si>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</si>
  <si>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</si>
  <si>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</si>
  <si>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</si>
  <si>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</si>
  <si>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</si>
  <si>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</si>
  <si>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</si>
  <si>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</si>
  <si>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</si>
  <si>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</si>
  <si>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</si>
  <si>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</si>
  <si>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</si>
  <si>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</si>
  <si>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</si>
  <si>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</si>
  <si>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</si>
  <si>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</si>
  <si>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</si>
  <si>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</si>
  <si>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</si>
  <si>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</si>
  <si>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</si>
  <si>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</si>
  <si>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</si>
  <si>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</si>
  <si>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</si>
  <si>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</si>
  <si>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</si>
  <si>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</si>
  <si>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</si>
  <si>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</si>
  <si>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</si>
  <si>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</si>
  <si>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</si>
  <si>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</si>
  <si>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</si>
  <si>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</si>
  <si>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</si>
  <si>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</si>
  <si>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</si>
  <si>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</si>
  <si>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</si>
  <si>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</si>
  <si>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</si>
  <si>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</si>
  <si>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</si>
  <si>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</si>
  <si>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</si>
  <si>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</si>
  <si>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</si>
  <si>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</si>
  <si>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</si>
  <si>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</si>
  <si>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</si>
  <si>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</si>
  <si>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</si>
  <si>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</si>
  <si>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</si>
  <si>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</si>
  <si>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</si>
  <si>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</si>
  <si>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</si>
  <si>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</si>
  <si>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</si>
  <si>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</si>
  <si>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</si>
  <si>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</si>
  <si>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</si>
  <si>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</si>
  <si>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</si>
  <si>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</si>
  <si>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</si>
  <si>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</si>
  <si>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</si>
  <si>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</si>
  <si>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</si>
  <si>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</si>
  <si>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</si>
  <si>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</si>
  <si>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</si>
  <si>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</si>
  <si>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</si>
  <si>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</si>
  <si>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</si>
  <si>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</si>
  <si>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</si>
  <si>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</si>
  <si>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</si>
  <si>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</si>
  <si>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</si>
  <si>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</si>
  <si>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</si>
  <si>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</si>
  <si>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</si>
  <si>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</si>
  <si>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</si>
  <si>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</si>
  <si>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</si>
  <si>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</si>
  <si>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</si>
  <si>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</si>
  <si>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</si>
  <si>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</si>
  <si>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</si>
  <si>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</si>
  <si>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</si>
  <si>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</si>
  <si>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</si>
  <si>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</si>
  <si>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</si>
  <si>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</si>
  <si>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</si>
  <si>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</si>
  <si>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</si>
  <si>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</si>
  <si>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</si>
  <si>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</si>
  <si>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</si>
  <si>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</si>
  <si>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</si>
  <si>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</si>
  <si>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</si>
  <si>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</si>
  <si>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</si>
  <si>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</si>
  <si>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</si>
  <si>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</si>
  <si>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</si>
  <si>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</si>
  <si>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</si>
  <si>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</si>
  <si>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</si>
  <si>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</si>
  <si>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</si>
  <si>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</si>
  <si>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</si>
  <si>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</si>
  <si>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</si>
  <si>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</si>
  <si>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</si>
  <si>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</si>
  <si>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</si>
  <si>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</si>
  <si>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</si>
  <si>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</si>
  <si>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</si>
  <si>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</si>
  <si>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</si>
  <si>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</si>
  <si>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</si>
  <si>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</si>
  <si>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</si>
  <si>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</si>
  <si>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</si>
  <si>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</si>
  <si>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</si>
  <si>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</si>
  <si>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</si>
  <si>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</si>
  <si>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</si>
  <si>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</si>
  <si>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</si>
  <si>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</si>
  <si>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</si>
  <si>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</si>
  <si>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</si>
  <si>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</si>
  <si>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</si>
  <si>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</si>
  <si>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</si>
  <si>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</si>
  <si>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</si>
  <si>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</si>
  <si>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</si>
  <si>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</si>
  <si>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</si>
  <si>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</si>
  <si>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</si>
  <si>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</si>
  <si>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</si>
  <si>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</si>
  <si>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</si>
  <si>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</si>
  <si>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</si>
  <si>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</si>
  <si>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</si>
  <si>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</si>
  <si>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</si>
  <si>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</si>
  <si>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</si>
  <si>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</si>
  <si>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</si>
  <si>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</si>
  <si>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</si>
  <si>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</si>
  <si>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</si>
  <si>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</si>
  <si>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</si>
  <si>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</si>
  <si>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</si>
  <si>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</si>
  <si>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</si>
  <si>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</si>
  <si>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</si>
  <si>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</si>
  <si>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</si>
  <si>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</si>
  <si>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</si>
  <si>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</si>
  <si>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</si>
  <si>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</si>
  <si>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</si>
  <si>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</si>
  <si>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</si>
  <si>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</si>
  <si>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</si>
  <si>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</si>
  <si>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</si>
  <si>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</si>
  <si>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</si>
  <si>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</si>
  <si>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</si>
  <si>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</si>
  <si>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</si>
  <si>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</si>
  <si>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</si>
  <si>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</si>
  <si>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</si>
  <si>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</si>
  <si>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</si>
  <si>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</si>
  <si>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</si>
  <si>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</si>
  <si>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</si>
  <si>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</si>
  <si>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</si>
  <si>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</si>
  <si>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</si>
  <si>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</si>
  <si>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</si>
  <si>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</si>
  <si>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</si>
  <si>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</si>
  <si>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</si>
  <si>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</si>
  <si>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</si>
  <si>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</si>
  <si>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</si>
  <si>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</si>
  <si>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</si>
  <si>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</si>
  <si>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</si>
  <si>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</si>
  <si>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</si>
  <si>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</si>
  <si>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</si>
  <si>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</si>
  <si>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</si>
  <si>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</si>
  <si>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</si>
  <si>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</si>
  <si>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</si>
  <si>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</si>
  <si>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</si>
  <si>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</si>
  <si>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</si>
  <si>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</si>
  <si>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</si>
  <si>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</si>
  <si>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</si>
  <si>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</si>
  <si>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</si>
  <si>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</si>
  <si>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</si>
  <si>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</si>
  <si>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</si>
  <si>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</si>
  <si>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</si>
  <si>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</si>
  <si>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</si>
  <si>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</si>
  <si>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</si>
  <si>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</si>
  <si>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</si>
  <si>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</si>
  <si>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</si>
  <si>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</si>
  <si>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</si>
  <si>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</si>
  <si>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</si>
  <si>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</si>
  <si>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</si>
  <si>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</si>
  <si>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</si>
  <si>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</si>
  <si>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</si>
  <si>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</si>
  <si>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</si>
  <si>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</si>
  <si>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</si>
  <si>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</si>
  <si>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</si>
  <si>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</si>
  <si>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</si>
  <si>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</si>
  <si>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</si>
  <si>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</si>
  <si>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</si>
  <si>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</si>
  <si>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</si>
  <si>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</si>
  <si>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</si>
  <si>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</si>
  <si>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</si>
  <si>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</si>
  <si>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</si>
  <si>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</si>
  <si>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</si>
  <si>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</si>
  <si>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</si>
  <si>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</si>
  <si>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</si>
  <si>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</si>
  <si>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</si>
  <si>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</si>
  <si>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</si>
  <si>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</si>
  <si>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</si>
  <si>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</si>
  <si>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</si>
  <si>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</si>
  <si>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</si>
  <si>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</si>
  <si>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</si>
  <si>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</si>
  <si>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</si>
  <si>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</si>
  <si>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</si>
  <si>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</si>
  <si>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</si>
  <si>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</si>
  <si>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</si>
  <si>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</si>
  <si>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</si>
  <si>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</si>
  <si>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</si>
  <si>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</si>
  <si>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</si>
  <si>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</si>
  <si>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</si>
  <si>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</si>
  <si>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</si>
  <si>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</si>
  <si>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</si>
  <si>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</si>
  <si>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</si>
  <si>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</si>
  <si>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</si>
  <si>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</si>
  <si>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</si>
  <si>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</si>
  <si>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</si>
  <si>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</si>
  <si>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</si>
  <si>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</si>
  <si>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</si>
  <si>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</si>
  <si>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</si>
  <si>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</si>
  <si>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</si>
  <si>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</si>
  <si>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</si>
  <si>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</si>
  <si>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</si>
  <si>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</si>
  <si>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</si>
  <si>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</si>
  <si>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</si>
  <si>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</si>
  <si>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</si>
  <si>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</si>
  <si>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</si>
  <si>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</si>
  <si>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</si>
  <si>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</si>
  <si>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</si>
  <si>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</si>
  <si>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</si>
  <si>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</si>
  <si>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</si>
  <si>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</si>
  <si>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</si>
  <si>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</si>
  <si>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</si>
  <si>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</si>
  <si>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</si>
  <si>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</si>
  <si>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</si>
  <si>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</si>
  <si>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</si>
  <si>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</si>
  <si>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</si>
  <si>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</si>
  <si>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</si>
  <si>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</si>
  <si>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</si>
  <si>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</si>
  <si>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</si>
  <si>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</si>
  <si>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</si>
  <si>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</si>
  <si>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</si>
  <si>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</si>
  <si>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</si>
  <si>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</si>
  <si>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</si>
  <si>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</si>
  <si>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</si>
  <si>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</si>
  <si>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</si>
  <si>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</si>
  <si>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</si>
  <si>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</si>
  <si>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</si>
  <si>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</si>
  <si>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</si>
  <si>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</si>
  <si>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</si>
  <si>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</si>
  <si>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</si>
  <si>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</si>
  <si>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</si>
  <si>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</si>
  <si>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</si>
  <si>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</si>
  <si>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</si>
  <si>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</si>
  <si>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</si>
  <si>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</si>
  <si>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</si>
  <si>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</si>
  <si>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</si>
  <si>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</si>
  <si>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</si>
  <si>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</si>
  <si>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</si>
  <si>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</si>
  <si>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</si>
  <si>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</si>
  <si>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</si>
  <si>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</si>
  <si>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</si>
  <si>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</si>
  <si>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</si>
  <si>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</si>
  <si>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</si>
  <si>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</si>
  <si>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</si>
  <si>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</si>
  <si>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</si>
  <si>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</si>
  <si>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</si>
  <si>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</si>
  <si>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</si>
  <si>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</si>
  <si>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</si>
  <si>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</si>
  <si>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</si>
  <si>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</si>
  <si>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</si>
  <si>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</si>
  <si>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</si>
  <si>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</si>
  <si>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</si>
  <si>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</si>
  <si>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</si>
  <si>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</si>
  <si>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</si>
  <si>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</si>
  <si>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</si>
  <si>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</si>
  <si>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</si>
  <si>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</si>
  <si>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</si>
  <si>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</si>
  <si>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</si>
  <si>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</si>
  <si>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</si>
  <si>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</si>
  <si>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</si>
  <si>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</si>
  <si>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</si>
  <si>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</si>
  <si>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</si>
  <si>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</si>
  <si>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</si>
  <si>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</si>
  <si>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</si>
  <si>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</si>
  <si>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</si>
  <si>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</si>
  <si>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</si>
  <si>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</si>
  <si>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</si>
  <si>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</si>
  <si>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</si>
  <si>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</si>
  <si>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</si>
  <si>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</si>
  <si>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</si>
  <si>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</si>
  <si>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</si>
  <si>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</si>
  <si>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</si>
  <si>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</si>
  <si>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</si>
  <si>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</si>
  <si>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</si>
  <si>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</si>
  <si>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</si>
  <si>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</si>
  <si>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</si>
  <si>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</si>
  <si>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</si>
  <si>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</si>
  <si>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</si>
  <si>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</si>
  <si>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</si>
  <si>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</si>
  <si>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</si>
  <si>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</si>
  <si>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</si>
  <si>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</si>
  <si>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</si>
  <si>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</si>
  <si>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</si>
  <si>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</si>
  <si>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</si>
  <si>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</si>
  <si>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</si>
  <si>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</si>
  <si>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</si>
  <si>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</si>
  <si>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</si>
  <si>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</si>
  <si>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</si>
  <si>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</si>
  <si>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</si>
  <si>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</si>
  <si>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</si>
  <si>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</si>
  <si>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</si>
  <si>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</si>
  <si>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</si>
  <si>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</si>
  <si>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</si>
  <si>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</si>
  <si>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</si>
  <si>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</si>
  <si>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</si>
  <si>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</si>
  <si>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</si>
  <si>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</si>
  <si>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</si>
  <si>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</si>
  <si>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</si>
  <si>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</si>
  <si>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</si>
  <si>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</si>
  <si>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</si>
  <si>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</si>
  <si>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</si>
  <si>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</si>
  <si>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</si>
  <si>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</si>
  <si>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</si>
  <si>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</si>
  <si>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</si>
  <si>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</si>
  <si>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</si>
  <si>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</si>
  <si>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</si>
  <si>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</si>
  <si>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</si>
  <si>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</si>
  <si>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</si>
  <si>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</si>
  <si>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</si>
  <si>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</si>
  <si>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</si>
  <si>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</si>
  <si>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</si>
  <si>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</si>
  <si>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</si>
  <si>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</si>
  <si>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</si>
  <si>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</si>
  <si>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</si>
  <si>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</si>
  <si>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</si>
  <si>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</si>
  <si>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</si>
  <si>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</si>
  <si>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</si>
  <si>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</si>
  <si>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</si>
  <si>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</si>
  <si>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</si>
  <si>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</si>
  <si>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</si>
  <si>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</si>
  <si>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</si>
  <si>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</si>
  <si>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</si>
  <si>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</si>
  <si>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</si>
  <si>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</si>
  <si>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</si>
  <si>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</si>
  <si>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</si>
  <si>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</si>
  <si>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</si>
  <si>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</si>
  <si>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</si>
  <si>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</si>
  <si>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</si>
  <si>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</si>
  <si>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</si>
  <si>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</si>
  <si>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</si>
  <si>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</si>
  <si>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</si>
  <si>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</si>
  <si>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</si>
  <si>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</si>
  <si>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</si>
  <si>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</si>
  <si>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</si>
  <si>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</si>
  <si>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</si>
  <si>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</si>
  <si>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</si>
  <si>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</si>
  <si>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</si>
  <si>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</si>
  <si>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</si>
  <si>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</si>
  <si>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</si>
  <si>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</si>
  <si>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</si>
  <si>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</si>
  <si>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</si>
  <si>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</si>
  <si>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</si>
  <si>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</si>
  <si>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</si>
  <si>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</si>
  <si>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</si>
  <si>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</si>
  <si>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</si>
  <si>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</si>
  <si>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</si>
  <si>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</si>
  <si>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</si>
  <si>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</si>
  <si>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</si>
  <si>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</si>
  <si>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</si>
  <si>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</si>
  <si>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</si>
  <si>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</si>
  <si>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</si>
  <si>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</si>
  <si>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</si>
  <si>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</si>
  <si>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</si>
  <si>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</si>
  <si>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</si>
  <si>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</si>
  <si>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</si>
  <si>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</si>
  <si>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</si>
  <si>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</si>
  <si>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</si>
  <si>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</si>
  <si>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</si>
  <si>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</si>
  <si>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</si>
  <si>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</si>
  <si>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</si>
  <si>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</si>
  <si>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</si>
  <si>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</si>
  <si>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</si>
  <si>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</si>
  <si>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</si>
  <si>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</si>
  <si>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</si>
  <si>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</si>
  <si>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</si>
  <si>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</si>
  <si>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</si>
  <si>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</si>
  <si>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</si>
  <si>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</si>
  <si>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</si>
  <si>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</si>
  <si>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</si>
  <si>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</si>
  <si>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</si>
  <si>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</si>
  <si>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</si>
  <si>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</si>
  <si>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</si>
  <si>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</si>
  <si>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</si>
  <si>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</si>
  <si>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</si>
  <si>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</si>
  <si>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</si>
  <si>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</si>
  <si>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</si>
  <si>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</si>
  <si>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</si>
  <si>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</si>
  <si>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</si>
  <si>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</si>
  <si>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</si>
  <si>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</si>
  <si>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</si>
  <si>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</si>
  <si>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</si>
  <si>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</si>
  <si>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</si>
  <si>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</si>
  <si>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</si>
  <si>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</si>
  <si>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</si>
  <si>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</si>
  <si>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</si>
  <si>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</si>
  <si>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</si>
  <si>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</si>
  <si>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</si>
  <si>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</si>
  <si>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</si>
  <si>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</si>
  <si>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</si>
  <si>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</si>
  <si>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</si>
  <si>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</si>
  <si>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</si>
  <si>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</si>
  <si>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</si>
  <si>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</si>
  <si>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</si>
  <si>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</si>
  <si>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</si>
  <si>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</si>
  <si>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</si>
  <si>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</si>
  <si>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</si>
  <si>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</si>
  <si>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</si>
  <si>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</si>
  <si>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</si>
  <si>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</si>
  <si>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</si>
  <si>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</si>
  <si>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</si>
  <si>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</si>
  <si>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</si>
  <si>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</si>
  <si>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</si>
  <si>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</si>
  <si>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</si>
  <si>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</si>
  <si>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</si>
  <si>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</si>
  <si>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</si>
  <si>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</si>
  <si>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</si>
  <si>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</si>
  <si>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</si>
  <si>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</si>
  <si>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</si>
  <si>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</si>
  <si>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</si>
  <si>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</si>
  <si>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</si>
  <si>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</si>
  <si>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</si>
  <si>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</si>
  <si>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</si>
  <si>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</si>
  <si>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</si>
  <si>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</si>
  <si>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</si>
  <si>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</si>
  <si>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</si>
  <si>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</si>
  <si>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</si>
  <si>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</si>
  <si>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</si>
  <si>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</si>
  <si>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</si>
  <si>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</si>
  <si>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</si>
  <si>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</si>
  <si>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</si>
  <si>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</si>
  <si>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</si>
  <si>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</si>
  <si>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</si>
  <si>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</si>
  <si>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</si>
  <si>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</si>
  <si>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</si>
  <si>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</si>
  <si>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</si>
  <si>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</si>
  <si>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</si>
  <si>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</si>
  <si>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</si>
  <si>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</si>
  <si>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</si>
  <si>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</si>
  <si>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</si>
  <si>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</si>
  <si>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</si>
  <si>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</si>
  <si>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</si>
  <si>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</si>
  <si>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</si>
  <si>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</si>
  <si>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</si>
  <si>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</si>
  <si>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</si>
  <si>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</si>
  <si>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</si>
  <si>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</si>
  <si>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</si>
  <si>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</si>
  <si>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</si>
  <si>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</si>
  <si>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</si>
  <si>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</si>
  <si>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</si>
  <si>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</si>
  <si>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</si>
  <si>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</si>
  <si>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</si>
  <si>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</si>
  <si>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</si>
  <si>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</si>
  <si>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</si>
  <si>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</si>
  <si>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</si>
  <si>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</si>
  <si>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</si>
  <si>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</si>
  <si>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</si>
  <si>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</si>
  <si>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</si>
  <si>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</si>
  <si>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</si>
  <si>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</si>
  <si>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</si>
  <si>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</si>
  <si>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</si>
  <si>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</si>
  <si>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</si>
  <si>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</si>
  <si>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</si>
  <si>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</si>
  <si>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</si>
  <si>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</si>
  <si>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</si>
  <si>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</si>
  <si>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</si>
  <si>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</si>
  <si>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</si>
  <si>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</si>
  <si>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</si>
  <si>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</si>
  <si>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</si>
  <si>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</si>
  <si>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</si>
  <si>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</si>
  <si>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</si>
  <si>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</si>
  <si>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</si>
  <si>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</si>
  <si>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</si>
  <si>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</si>
  <si>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</si>
  <si>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</si>
  <si>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</si>
  <si>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</si>
  <si>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</si>
  <si>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</si>
  <si>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</si>
  <si>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</si>
  <si>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</si>
  <si>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</si>
  <si>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</si>
  <si>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</si>
  <si>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</si>
  <si>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</si>
  <si>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</si>
  <si>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</si>
  <si>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</si>
  <si>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</si>
  <si>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</si>
  <si>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</si>
  <si>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</si>
  <si>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</si>
  <si>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</si>
  <si>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</si>
  <si>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</si>
  <si>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</si>
  <si>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</si>
  <si>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</si>
  <si>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</si>
  <si>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</si>
  <si>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</si>
  <si>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</si>
  <si>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</si>
  <si>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</si>
  <si>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</si>
  <si>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</si>
  <si>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</si>
  <si>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</si>
  <si>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</si>
  <si>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</si>
  <si>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</si>
  <si>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</si>
  <si>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</si>
  <si>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</si>
  <si>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</si>
  <si>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</si>
  <si>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</si>
  <si>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</si>
  <si>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</si>
  <si>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</si>
  <si>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</si>
  <si>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</si>
  <si>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</si>
  <si>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</si>
  <si>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</si>
  <si>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</si>
  <si>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</si>
  <si>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</si>
  <si>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</si>
  <si>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</si>
  <si>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</si>
  <si>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</si>
  <si>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</si>
  <si>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</si>
  <si>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</si>
  <si>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</si>
  <si>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</si>
  <si>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</si>
  <si>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</si>
  <si>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</si>
  <si>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</si>
  <si>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</si>
  <si>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</si>
  <si>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</si>
  <si>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</si>
  <si>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</si>
  <si>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</si>
  <si>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</si>
  <si>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</si>
  <si>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</si>
  <si>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</si>
  <si>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</si>
  <si>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</si>
  <si>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</si>
  <si>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</si>
  <si>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</si>
  <si>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</si>
  <si>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</si>
  <si>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</si>
  <si>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</si>
  <si>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</si>
  <si>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</si>
  <si>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</si>
  <si>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</si>
  <si>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</si>
  <si>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</si>
  <si>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</si>
  <si>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</si>
  <si>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</si>
  <si>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</si>
  <si>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</si>
  <si>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</si>
  <si>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</si>
  <si>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</si>
  <si>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</si>
  <si>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</si>
  <si>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</si>
  <si>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</si>
  <si>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</si>
  <si>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</si>
  <si>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</si>
  <si>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</si>
  <si>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</si>
  <si>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</si>
  <si>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</si>
  <si>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</si>
  <si>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</si>
  <si>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</si>
  <si>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</si>
  <si>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</si>
  <si>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</si>
  <si>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</si>
  <si>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</si>
  <si>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</si>
  <si>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</si>
  <si>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</si>
  <si>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</si>
  <si>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</si>
  <si>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</si>
  <si>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</si>
  <si>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</si>
  <si>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</si>
  <si>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</si>
  <si>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</si>
  <si>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</si>
  <si>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</si>
  <si>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</si>
  <si>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</si>
  <si>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</si>
  <si>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</si>
  <si>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</si>
  <si>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</si>
  <si>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</si>
  <si>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</si>
  <si>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</si>
  <si>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</si>
  <si>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</si>
  <si>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</si>
  <si>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</si>
  <si>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</si>
  <si>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</si>
  <si>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</si>
  <si>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</si>
  <si>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</si>
  <si>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</si>
  <si>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</si>
  <si>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</si>
  <si>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</si>
  <si>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</si>
  <si>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</si>
  <si>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</si>
  <si>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</si>
  <si>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</si>
  <si>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</si>
  <si>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</si>
  <si>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</si>
  <si>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</si>
  <si>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</si>
  <si>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</si>
  <si>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</si>
  <si>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</si>
  <si>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</si>
  <si>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</si>
  <si>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</si>
  <si>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</si>
  <si>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</si>
  <si>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</si>
  <si>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</si>
  <si>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</si>
  <si>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</si>
  <si>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</si>
  <si>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</si>
  <si>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</si>
  <si>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</si>
  <si>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</si>
  <si>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</si>
  <si>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</si>
  <si>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</si>
  <si>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</si>
  <si>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</si>
  <si>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</si>
  <si>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</si>
  <si>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</si>
  <si>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</si>
  <si>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</si>
  <si>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</si>
  <si>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</si>
  <si>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</si>
  <si>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</si>
  <si>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</si>
  <si>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</si>
  <si>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</si>
  <si>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</si>
  <si>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</si>
  <si>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</si>
  <si>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</si>
  <si>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</si>
  <si>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</si>
  <si>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</si>
  <si>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</si>
  <si>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</si>
  <si>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</si>
  <si>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</si>
  <si>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</si>
  <si>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</si>
  <si>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</si>
  <si>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</si>
  <si>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</si>
  <si>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</si>
  <si>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</si>
  <si>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</si>
  <si>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</si>
  <si>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</si>
  <si>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</si>
  <si>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</si>
  <si>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</si>
  <si>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</si>
  <si>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</si>
  <si>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</si>
  <si>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</si>
  <si>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</si>
  <si>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</si>
  <si>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</si>
  <si>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</si>
  <si>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</si>
  <si>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</si>
  <si>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</si>
  <si>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</si>
  <si>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</si>
  <si>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</si>
  <si>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</si>
  <si>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</si>
  <si>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</si>
  <si>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</si>
  <si>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</si>
  <si>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</si>
  <si>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</si>
  <si>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</si>
  <si>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</si>
  <si>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</si>
  <si>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</si>
  <si>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</si>
  <si>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</si>
  <si>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</si>
  <si>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</si>
  <si>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</si>
  <si>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</si>
  <si>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</si>
  <si>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</si>
  <si>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</si>
  <si>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</si>
  <si>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</si>
  <si>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</si>
  <si>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</si>
  <si>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</si>
  <si>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</si>
  <si>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</si>
  <si>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</si>
  <si>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</si>
  <si>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</si>
  <si>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</si>
  <si>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</si>
  <si>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</si>
  <si>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</si>
  <si>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</si>
  <si>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</si>
  <si>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</si>
  <si>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</si>
  <si>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</si>
  <si>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</si>
  <si>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</si>
  <si>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</si>
  <si>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</si>
  <si>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</si>
  <si>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</si>
  <si>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</si>
  <si>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</si>
  <si>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</si>
  <si>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</si>
  <si>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</si>
  <si>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</si>
  <si>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</si>
  <si>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</si>
  <si>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</si>
  <si>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</si>
  <si>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</si>
  <si>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</si>
  <si>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</si>
  <si>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</si>
  <si>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</si>
  <si>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</si>
  <si>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</si>
  <si>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</si>
  <si>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</si>
  <si>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</si>
  <si>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</si>
  <si>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</si>
  <si>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</si>
  <si>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</si>
  <si>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</si>
  <si>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</si>
  <si>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</si>
  <si>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</si>
  <si>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</si>
  <si>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</si>
  <si>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</si>
  <si>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</si>
  <si>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</si>
  <si>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</si>
  <si>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</si>
  <si>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</si>
  <si>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</si>
  <si>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</si>
  <si>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</si>
  <si>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</si>
  <si>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</si>
  <si>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</si>
  <si>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</si>
  <si>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</si>
  <si>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</si>
  <si>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</si>
  <si>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</si>
  <si>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</si>
  <si>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</si>
  <si>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</si>
  <si>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</si>
  <si>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</si>
  <si>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</si>
  <si>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</si>
  <si>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</si>
  <si>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</si>
  <si>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</si>
  <si>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</si>
  <si>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</si>
  <si>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</si>
  <si>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</si>
  <si>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</si>
  <si>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</si>
  <si>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</si>
  <si>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</si>
  <si>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</si>
  <si>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</si>
  <si>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</si>
  <si>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</si>
  <si>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</si>
  <si>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</si>
  <si>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</si>
  <si>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</si>
  <si>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</si>
  <si>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</si>
  <si>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</si>
  <si>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</si>
  <si>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</si>
  <si>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</si>
  <si>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</si>
  <si>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</si>
  <si>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</si>
  <si>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</si>
  <si>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</si>
  <si>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</si>
  <si>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</si>
  <si>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</si>
  <si>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</si>
  <si>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</si>
  <si>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</si>
  <si>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</si>
  <si>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</si>
  <si>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</si>
  <si>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</si>
  <si>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</si>
  <si>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</si>
  <si>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</si>
  <si>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</si>
  <si>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</si>
  <si>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</si>
  <si>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</si>
  <si>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</si>
  <si>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</si>
  <si>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</si>
  <si>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</si>
  <si>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</si>
  <si>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</si>
  <si>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</si>
  <si>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</si>
  <si>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</si>
  <si>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</si>
  <si>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</si>
  <si>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</si>
  <si>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</si>
  <si>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</si>
  <si>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</si>
  <si>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</si>
  <si>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</si>
  <si>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</si>
  <si>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</si>
  <si>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</si>
  <si>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</si>
  <si>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</si>
  <si>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</si>
  <si>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</si>
  <si>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</si>
  <si>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</si>
  <si>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</si>
  <si>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</si>
  <si>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</si>
  <si>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</si>
  <si>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</si>
  <si>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</si>
  <si>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</si>
  <si>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</si>
  <si>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</si>
  <si>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</si>
  <si>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</si>
  <si>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</si>
  <si>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</si>
  <si>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</si>
  <si>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</si>
  <si>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</si>
  <si>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</si>
  <si>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</si>
  <si>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</si>
  <si>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</si>
  <si>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</si>
  <si>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</si>
  <si>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</si>
  <si>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</si>
  <si>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</si>
  <si>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</si>
  <si>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</si>
  <si>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</si>
  <si>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</si>
  <si>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</si>
  <si>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</si>
  <si>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</si>
  <si>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</si>
  <si>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</si>
  <si>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</si>
  <si>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</si>
  <si>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</si>
  <si>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</si>
  <si>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</si>
  <si>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</si>
  <si>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</si>
  <si>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</si>
  <si>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</si>
  <si>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</si>
  <si>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</si>
  <si>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</si>
  <si>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</si>
  <si>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</si>
  <si>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</si>
  <si>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</si>
  <si>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</si>
  <si>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</si>
  <si>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</si>
  <si>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</si>
  <si>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</si>
  <si>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</si>
  <si>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</si>
  <si>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</si>
  <si>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</si>
  <si>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</si>
  <si>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</si>
  <si>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</si>
  <si>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</si>
  <si>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</si>
  <si>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</si>
  <si>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</si>
  <si>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</si>
  <si>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</si>
  <si>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</si>
  <si>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</si>
  <si>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</si>
  <si>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</si>
  <si>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</si>
  <si>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</si>
  <si>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</si>
  <si>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</si>
  <si>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</si>
  <si>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</si>
  <si>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</si>
  <si>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</si>
  <si>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</si>
  <si>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</si>
  <si>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</si>
  <si>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</si>
  <si>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</si>
  <si>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</si>
  <si>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</si>
  <si>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</si>
  <si>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</si>
  <si>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</si>
  <si>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</si>
  <si>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</si>
  <si>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</si>
  <si>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</si>
  <si>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</si>
  <si>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</si>
  <si>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</si>
  <si>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</si>
  <si>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</si>
  <si>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</si>
  <si>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</si>
  <si>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</si>
  <si>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</si>
  <si>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</si>
  <si>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</si>
  <si>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</si>
  <si>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</si>
  <si>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</si>
  <si>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</si>
  <si>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</si>
  <si>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</si>
  <si>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</si>
  <si>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</si>
  <si>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</si>
  <si>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</si>
  <si>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</si>
  <si>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</si>
  <si>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</si>
  <si>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</si>
  <si>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</si>
  <si>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</si>
  <si>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</si>
  <si>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</si>
  <si>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</si>
  <si>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</si>
  <si>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</si>
  <si>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</si>
  <si>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</si>
  <si>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</si>
  <si>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</si>
  <si>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</si>
  <si>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</si>
  <si>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</si>
  <si>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</si>
  <si>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</si>
  <si>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</si>
  <si>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</si>
  <si>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</si>
  <si>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</si>
  <si>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</si>
  <si>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</si>
  <si>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</si>
  <si>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</si>
  <si>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</si>
  <si>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</si>
  <si>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</si>
  <si>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</si>
  <si>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</si>
  <si>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</si>
  <si>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</si>
  <si>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</si>
  <si>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</si>
  <si>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</si>
  <si>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</si>
  <si>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</si>
  <si>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</si>
  <si>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</si>
  <si>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</si>
  <si>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</si>
  <si>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</si>
  <si>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</si>
  <si>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</si>
  <si>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</si>
  <si>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</si>
  <si>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</si>
  <si>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</si>
  <si>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</si>
  <si>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</si>
  <si>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</si>
  <si>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</si>
  <si>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</si>
  <si>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</si>
  <si>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</si>
  <si>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</si>
  <si>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</si>
  <si>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</si>
  <si>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</si>
  <si>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</si>
  <si>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</si>
  <si>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</si>
  <si>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</si>
  <si>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</si>
  <si>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</si>
  <si>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</si>
  <si>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</si>
  <si>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</si>
  <si>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</si>
  <si>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</si>
  <si>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</si>
  <si>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</si>
  <si>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</si>
  <si>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</si>
  <si>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</si>
  <si>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</si>
  <si>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</si>
  <si>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</si>
  <si>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</si>
  <si>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</si>
  <si>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</si>
  <si>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</si>
  <si>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</si>
  <si>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</si>
  <si>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</si>
  <si>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</si>
  <si>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</si>
  <si>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</si>
  <si>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</si>
  <si>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</si>
  <si>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</si>
  <si>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</si>
  <si>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</si>
  <si>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</si>
  <si>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</si>
  <si>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</si>
  <si>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</si>
  <si>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</si>
  <si>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</si>
  <si>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</si>
  <si>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</si>
  <si>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</si>
  <si>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</si>
  <si>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</si>
  <si>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</si>
  <si>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</si>
  <si>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</si>
  <si>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</si>
  <si>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</si>
  <si>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</si>
  <si>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</si>
  <si>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</si>
  <si>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</si>
  <si>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</si>
  <si>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</si>
  <si>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</si>
  <si>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</si>
  <si>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</si>
  <si>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</si>
  <si>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</si>
  <si>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</si>
  <si>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</si>
  <si>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</si>
  <si>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</si>
  <si>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</si>
  <si>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</si>
  <si>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</si>
  <si>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</si>
  <si>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</si>
  <si>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</si>
  <si>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</si>
  <si>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</si>
  <si>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</si>
  <si>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</si>
  <si>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</si>
  <si>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</si>
  <si>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</si>
  <si>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</si>
  <si>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</si>
  <si>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</si>
  <si>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</si>
  <si>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</si>
  <si>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</si>
  <si>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</si>
  <si>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</si>
  <si>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</si>
  <si>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</si>
  <si>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</si>
  <si>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</si>
  <si>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</si>
  <si>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</si>
  <si>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</si>
  <si>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</si>
  <si>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</si>
  <si>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</si>
  <si>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</si>
  <si>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</si>
  <si>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</si>
  <si>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</si>
  <si>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</si>
  <si>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</si>
  <si>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</si>
  <si>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</si>
  <si>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</si>
  <si>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</si>
  <si>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</si>
  <si>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</si>
  <si>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</si>
  <si>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</si>
  <si>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</si>
  <si>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</si>
  <si>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</si>
  <si>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</si>
  <si>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</si>
  <si>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</si>
  <si>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</si>
  <si>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</si>
  <si>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</si>
  <si>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</si>
  <si>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</si>
  <si>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</si>
  <si>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</si>
  <si>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</si>
  <si>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</si>
  <si>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</si>
  <si>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</si>
  <si>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</si>
  <si>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</si>
  <si>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</si>
  <si>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</si>
  <si>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</si>
  <si>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</si>
  <si>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</si>
  <si>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</si>
  <si>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</si>
  <si>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</si>
  <si>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</si>
  <si>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</si>
  <si>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</si>
  <si>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</si>
  <si>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</si>
  <si>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</si>
  <si>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</si>
  <si>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</si>
  <si>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</si>
  <si>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</si>
  <si>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</si>
  <si>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</si>
  <si>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</si>
  <si>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</si>
  <si>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</si>
  <si>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</si>
  <si>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</si>
  <si>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</si>
  <si>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</si>
  <si>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</si>
  <si>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</si>
  <si>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</si>
  <si>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</si>
  <si>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</si>
  <si>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</si>
  <si>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</si>
  <si>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</si>
  <si>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</si>
  <si>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</si>
  <si>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</si>
  <si>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</si>
  <si>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</si>
  <si>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</si>
  <si>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</si>
  <si>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</si>
  <si>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</si>
  <si>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</si>
  <si>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</si>
  <si>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</si>
  <si>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</si>
  <si>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</si>
  <si>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</si>
  <si>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</si>
  <si>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</si>
  <si>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</si>
  <si>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</si>
  <si>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</si>
  <si>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</si>
  <si>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</si>
  <si>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</si>
  <si>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</si>
  <si>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</si>
  <si>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</si>
  <si>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</si>
  <si>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</si>
  <si>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</si>
  <si>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</si>
  <si>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</si>
  <si>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</si>
  <si>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</si>
  <si>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</si>
  <si>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</si>
  <si>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</si>
  <si>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</si>
  <si>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</si>
  <si>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</si>
  <si>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</si>
  <si>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</si>
  <si>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</si>
  <si>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</si>
  <si>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</si>
  <si>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</si>
  <si>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</si>
  <si>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</si>
  <si>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</si>
  <si>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</si>
  <si>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</si>
  <si>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</si>
  <si>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</si>
  <si>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</si>
  <si>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</si>
  <si>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</si>
  <si>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</si>
  <si>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</si>
  <si>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</si>
  <si>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</si>
  <si>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</si>
  <si>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</si>
  <si>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</si>
  <si>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</si>
  <si>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</si>
  <si>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</si>
  <si>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</si>
  <si>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</si>
  <si>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</si>
  <si>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</si>
  <si>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</si>
  <si>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</si>
  <si>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</si>
  <si>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</si>
  <si>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</si>
  <si>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</si>
  <si>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</si>
  <si>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</si>
  <si>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</si>
  <si>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</si>
  <si>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</si>
  <si>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</si>
  <si>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</si>
  <si>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</si>
  <si>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</si>
  <si>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</si>
  <si>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</si>
  <si>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</si>
  <si>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</si>
  <si>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</si>
  <si>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</si>
  <si>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</si>
  <si>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</si>
  <si>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</si>
  <si>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</si>
  <si>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</si>
  <si>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</si>
  <si>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</si>
  <si>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</si>
  <si>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</si>
  <si>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</si>
  <si>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</si>
  <si>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</si>
  <si>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</si>
  <si>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</si>
  <si>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</si>
  <si>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</si>
  <si>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</si>
  <si>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</si>
  <si>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</si>
  <si>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</si>
  <si>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</si>
  <si>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</si>
  <si>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</si>
  <si>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</si>
  <si>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</si>
  <si>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</si>
  <si>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</si>
  <si>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</si>
  <si>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</si>
  <si>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</si>
  <si>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</si>
  <si>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</si>
  <si>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</si>
  <si>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</si>
  <si>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</si>
  <si>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</si>
  <si>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</si>
  <si>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</si>
  <si>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</si>
  <si>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</si>
  <si>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</si>
  <si>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</si>
  <si>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</si>
  <si>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</si>
  <si>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</si>
  <si>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</si>
  <si>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</si>
  <si>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</si>
  <si>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</si>
  <si>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</si>
  <si>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</si>
  <si>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</si>
  <si>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</si>
  <si>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</si>
  <si>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</si>
  <si>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</si>
  <si>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</si>
  <si>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</si>
  <si>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</si>
  <si>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</si>
  <si>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</si>
  <si>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</si>
  <si>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</si>
  <si>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</si>
  <si>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</si>
  <si>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</si>
  <si>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</si>
  <si>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</si>
  <si>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</si>
  <si>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</si>
  <si>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</si>
  <si>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</si>
  <si>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</si>
  <si>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</si>
  <si>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</si>
  <si>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</si>
  <si>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</si>
  <si>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</si>
  <si>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</si>
  <si>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</si>
  <si>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</si>
  <si>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</si>
  <si>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</si>
  <si>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</si>
  <si>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</si>
  <si>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</si>
  <si>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</si>
  <si>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</si>
  <si>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</si>
  <si>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</si>
  <si>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</si>
  <si>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</si>
  <si>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</si>
  <si>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</si>
  <si>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</si>
  <si>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</si>
  <si>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</si>
  <si>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</si>
  <si>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</si>
  <si>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</si>
  <si>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</si>
  <si>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</si>
  <si>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</si>
  <si>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</si>
  <si>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</si>
  <si>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</si>
  <si>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</si>
  <si>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</si>
  <si>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</si>
  <si>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</si>
  <si>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</si>
  <si>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</si>
  <si>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</si>
  <si>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</si>
  <si>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</si>
  <si>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</si>
  <si>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</si>
  <si>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</si>
  <si>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</si>
  <si>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</si>
  <si>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</si>
  <si>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</si>
  <si>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</si>
  <si>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</si>
  <si>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</si>
  <si>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</si>
  <si>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</si>
  <si>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</si>
  <si>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</si>
  <si>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</si>
  <si>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</si>
  <si>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</si>
  <si>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</si>
  <si>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</si>
  <si>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</si>
  <si>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</si>
  <si>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</si>
  <si>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</si>
  <si>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</si>
  <si>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</si>
  <si>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</si>
  <si>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</si>
  <si>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</si>
  <si>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</si>
  <si>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</si>
  <si>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</si>
  <si>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</si>
  <si>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</si>
  <si>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</si>
  <si>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</si>
  <si>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</si>
  <si>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</si>
  <si>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</si>
  <si>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</si>
  <si>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</si>
  <si>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</si>
  <si>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</si>
  <si>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</si>
  <si>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</si>
  <si>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</si>
  <si>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</si>
  <si>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</si>
  <si>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</si>
  <si>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</si>
  <si>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</si>
  <si>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</si>
  <si>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</si>
  <si>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</si>
  <si>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</si>
  <si>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</si>
  <si>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</si>
  <si>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</si>
  <si>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</si>
  <si>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</si>
  <si>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</si>
  <si>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</si>
  <si>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</si>
  <si>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</si>
  <si>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</si>
  <si>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</si>
  <si>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</si>
  <si>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</si>
  <si>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</si>
  <si>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</si>
  <si>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</si>
  <si>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</si>
  <si>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</si>
  <si>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</si>
  <si>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</si>
  <si>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</si>
  <si>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</si>
  <si>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</si>
  <si>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</si>
  <si>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</si>
  <si>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</si>
  <si>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</si>
  <si>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</si>
  <si>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</si>
  <si>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</si>
  <si>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</si>
  <si>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</si>
  <si>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</si>
  <si>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</si>
  <si>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</si>
  <si>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</si>
  <si>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</si>
  <si>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</si>
  <si>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</si>
  <si>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</si>
  <si>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</si>
  <si>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</si>
  <si>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</si>
  <si>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</si>
  <si>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</si>
  <si>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</si>
  <si>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</si>
  <si>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</si>
  <si>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</si>
  <si>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</si>
  <si>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</si>
  <si>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</si>
  <si>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</si>
  <si>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</si>
  <si>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</si>
  <si>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</si>
  <si>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</si>
  <si>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</si>
  <si>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</si>
  <si>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</si>
  <si>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</si>
  <si>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</si>
  <si>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</si>
  <si>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</si>
  <si>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</si>
  <si>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</si>
  <si>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</si>
  <si>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</si>
  <si>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</si>
  <si>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</si>
  <si>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</si>
  <si>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</si>
  <si>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</si>
  <si>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</si>
  <si>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</si>
  <si>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</si>
  <si>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</si>
  <si>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</si>
  <si>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</si>
  <si>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</si>
  <si>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</si>
  <si>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</si>
  <si>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</si>
  <si>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</si>
  <si>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</si>
  <si>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</si>
  <si>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</si>
  <si>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</si>
  <si>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</si>
  <si>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</si>
  <si>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</si>
  <si>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</si>
  <si>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</si>
  <si>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</si>
  <si>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</si>
  <si>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</si>
  <si>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</si>
  <si>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</si>
  <si>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</si>
  <si>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</si>
  <si>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</si>
  <si>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</si>
  <si>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</si>
  <si>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</si>
  <si>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</si>
  <si>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</si>
  <si>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</si>
  <si>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</si>
  <si>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</si>
  <si>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</si>
  <si>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</si>
  <si>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</si>
  <si>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</si>
  <si>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</si>
  <si>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</si>
  <si>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</si>
  <si>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</si>
  <si>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</si>
  <si>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</si>
  <si>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</si>
  <si>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</si>
  <si>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</si>
  <si>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</si>
  <si>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</si>
  <si>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</si>
  <si>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</si>
  <si>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</si>
  <si>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</si>
  <si>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</si>
  <si>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</si>
  <si>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</si>
  <si>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</si>
  <si>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</si>
  <si>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</si>
  <si>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</si>
  <si>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</si>
  <si>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</si>
  <si>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</si>
  <si>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</si>
  <si>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</si>
  <si>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</si>
  <si>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</si>
  <si>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</si>
  <si>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</si>
  <si>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</si>
  <si>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</si>
  <si>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</si>
  <si>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</si>
  <si>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</si>
  <si>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</si>
  <si>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</si>
  <si>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</si>
  <si>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</si>
  <si>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</si>
  <si>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</si>
  <si>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</si>
  <si>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</si>
  <si>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</si>
  <si>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</si>
  <si>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</si>
  <si>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</si>
  <si>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</si>
  <si>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</si>
  <si>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</si>
  <si>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</si>
  <si>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</si>
  <si>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</si>
  <si>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</si>
  <si>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</si>
  <si>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</si>
  <si>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</si>
  <si>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</si>
  <si>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</si>
  <si>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</si>
  <si>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</si>
  <si>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</si>
  <si>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</si>
  <si>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</si>
  <si>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</si>
  <si>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</si>
  <si>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</si>
  <si>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</si>
  <si>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</si>
  <si>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</si>
  <si>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</si>
  <si>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</si>
  <si>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</si>
  <si>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</si>
  <si>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</si>
  <si>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</si>
  <si>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</si>
  <si>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</si>
  <si>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</si>
  <si>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</si>
  <si>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</si>
  <si>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</si>
  <si>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</si>
  <si>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</si>
  <si>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</si>
  <si>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</si>
  <si>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</si>
  <si>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</si>
  <si>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</si>
  <si>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</si>
  <si>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</si>
  <si>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</si>
  <si>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</si>
  <si>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</si>
  <si>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</si>
  <si>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</si>
  <si>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</si>
  <si>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</si>
  <si>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</si>
  <si>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</si>
  <si>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</si>
  <si>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</si>
  <si>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</si>
  <si>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</si>
  <si>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</si>
  <si>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</si>
  <si>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</si>
  <si>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</si>
  <si>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</si>
  <si>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</si>
  <si>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</si>
  <si>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</si>
  <si>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</si>
  <si>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</si>
  <si>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</si>
  <si>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</si>
  <si>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</si>
  <si>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</si>
  <si>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</si>
  <si>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</si>
  <si>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</si>
  <si>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</si>
  <si>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</si>
  <si>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</si>
  <si>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</si>
  <si>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</si>
  <si>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</si>
  <si>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</si>
  <si>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</si>
  <si>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</si>
  <si>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</si>
  <si>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</si>
  <si>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</si>
  <si>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</si>
  <si>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</si>
  <si>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</si>
  <si>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</si>
  <si>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</si>
  <si>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</si>
  <si>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</si>
  <si>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</si>
  <si>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</si>
  <si>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</si>
  <si>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</si>
  <si>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</si>
  <si>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</si>
  <si>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</si>
  <si>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</si>
  <si>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</si>
  <si>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</si>
  <si>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</si>
  <si>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</si>
  <si>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</si>
  <si>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</si>
  <si>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</si>
  <si>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</si>
  <si>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</si>
  <si>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</si>
  <si>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</si>
  <si>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</si>
  <si>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</si>
  <si>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</si>
  <si>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</si>
  <si>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</si>
  <si>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</si>
  <si>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</si>
  <si>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</si>
  <si>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</si>
  <si>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</si>
  <si>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</si>
  <si>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</si>
  <si>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</si>
  <si>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</si>
  <si>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</si>
  <si>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</si>
  <si>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</si>
  <si>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</si>
  <si>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</si>
  <si>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</si>
  <si>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</si>
  <si>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</si>
  <si>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</si>
  <si>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</si>
  <si>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</si>
  <si>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</si>
  <si>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</si>
  <si>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</si>
  <si>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</si>
  <si>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</si>
  <si>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</si>
  <si>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</si>
  <si>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</si>
  <si>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</si>
  <si>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</si>
  <si>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</si>
  <si>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</si>
  <si>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</si>
  <si>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</si>
  <si>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</si>
  <si>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</si>
  <si>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</si>
  <si>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</si>
  <si>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</si>
  <si>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</si>
  <si>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</si>
  <si>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</si>
  <si>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</si>
  <si>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</si>
  <si>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</si>
  <si>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</si>
  <si>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</si>
  <si>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</si>
  <si>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</si>
  <si>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</si>
  <si>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</si>
  <si>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</si>
  <si>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</si>
  <si>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</si>
  <si>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</si>
  <si>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</si>
  <si>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</si>
  <si>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</si>
  <si>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</si>
  <si>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</si>
  <si>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</si>
  <si>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</si>
  <si>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</si>
  <si>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</si>
  <si>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</si>
  <si>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</si>
  <si>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</si>
  <si>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</si>
  <si>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</si>
  <si>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</si>
  <si>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</si>
  <si>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</si>
  <si>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</si>
  <si>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</si>
  <si>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</si>
  <si>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</si>
  <si>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</si>
  <si>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</si>
  <si>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</si>
  <si>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</si>
  <si>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</si>
  <si>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</si>
  <si>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</si>
  <si>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</si>
  <si>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</si>
  <si>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</si>
  <si>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</si>
  <si>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</si>
  <si>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</si>
  <si>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</si>
  <si>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</si>
  <si>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</si>
  <si>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</si>
  <si>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</si>
  <si>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</si>
  <si>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</si>
  <si>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</si>
  <si>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</si>
  <si>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</si>
  <si>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</si>
  <si>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</si>
  <si>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</si>
  <si>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</si>
  <si>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</si>
  <si>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</si>
  <si>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</si>
  <si>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</si>
  <si>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</si>
  <si>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</si>
  <si>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</si>
  <si>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</si>
  <si>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</si>
  <si>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</si>
  <si>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</si>
  <si>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</si>
  <si>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</si>
  <si>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</si>
  <si>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</si>
  <si>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</si>
  <si>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</si>
  <si>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</si>
  <si>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</si>
  <si>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</si>
  <si>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</si>
  <si>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</si>
  <si>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</si>
  <si>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</si>
  <si>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</si>
  <si>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</si>
  <si>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</si>
  <si>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</si>
  <si>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</si>
  <si>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</si>
  <si>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</si>
  <si>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</si>
  <si>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</si>
  <si>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</si>
  <si>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</si>
  <si>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</si>
  <si>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</si>
  <si>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</si>
  <si>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</si>
  <si>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</si>
  <si>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</si>
  <si>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</si>
  <si>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</si>
  <si>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</si>
  <si>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</si>
  <si>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</si>
  <si>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</si>
  <si>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</si>
  <si>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</si>
  <si>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</si>
  <si>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</si>
  <si>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</si>
  <si>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</si>
  <si>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</si>
  <si>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</si>
  <si>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</si>
  <si>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</si>
  <si>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</si>
  <si>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</si>
  <si>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</si>
  <si>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</si>
  <si>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</si>
  <si>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</si>
  <si>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</si>
  <si>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</si>
  <si>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</si>
  <si>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</si>
  <si>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</si>
  <si>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</si>
  <si>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</si>
  <si>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</si>
  <si>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</si>
  <si>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</si>
  <si>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</si>
  <si>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</si>
  <si>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</si>
  <si>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</si>
  <si>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</si>
  <si>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</si>
  <si>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</si>
  <si>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</si>
  <si>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</si>
  <si>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</si>
  <si>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</si>
  <si>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</si>
  <si>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</si>
  <si>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</si>
  <si>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</si>
  <si>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</si>
  <si>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</si>
  <si>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</si>
  <si>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</si>
  <si>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</si>
  <si>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</si>
  <si>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</si>
  <si>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</si>
  <si>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</si>
  <si>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</si>
  <si>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</si>
  <si>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</si>
  <si>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</si>
  <si>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</si>
  <si>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</si>
  <si>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</si>
  <si>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</si>
  <si>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</si>
  <si>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</si>
  <si>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</si>
  <si>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</si>
  <si>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</si>
  <si>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</si>
  <si>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</si>
  <si>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</si>
  <si>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</si>
  <si>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</si>
  <si>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</si>
  <si>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</si>
  <si>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</si>
  <si>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</si>
  <si>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</si>
  <si>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</si>
  <si>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</si>
  <si>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</si>
  <si>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</si>
  <si>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</si>
  <si>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</si>
  <si>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</si>
  <si>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</si>
  <si>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</si>
  <si>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</si>
  <si>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</si>
  <si>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</si>
  <si>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</si>
  <si>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</si>
  <si>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</si>
  <si>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</si>
  <si>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</si>
  <si>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</si>
  <si>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</si>
  <si>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</si>
  <si>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</si>
  <si>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</si>
  <si>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</si>
  <si>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</si>
  <si>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</si>
  <si>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</si>
  <si>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</si>
  <si>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</si>
  <si>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</si>
  <si>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</si>
  <si>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</si>
  <si>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</si>
  <si>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</si>
  <si>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</si>
  <si>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</si>
  <si>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</si>
  <si>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</si>
  <si>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</si>
  <si>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</si>
  <si>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</si>
  <si>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</si>
  <si>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</si>
  <si>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</si>
  <si>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</si>
  <si>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</si>
  <si>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</si>
  <si>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</si>
  <si>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</si>
  <si>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</si>
  <si>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</si>
  <si>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</si>
  <si>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</si>
  <si>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</si>
  <si>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</si>
  <si>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</si>
  <si>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</si>
  <si>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</si>
  <si>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</si>
  <si>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</si>
  <si>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</si>
  <si>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</si>
  <si>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</si>
  <si>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</si>
  <si>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</si>
  <si>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</si>
  <si>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</si>
  <si>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</si>
  <si>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</si>
  <si>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</si>
  <si>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</si>
  <si>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</si>
  <si>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</si>
  <si>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</si>
  <si>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</si>
  <si>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</si>
  <si>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</si>
  <si>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</si>
  <si>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</si>
  <si>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</si>
  <si>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</si>
  <si>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</si>
  <si>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</si>
  <si>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</si>
  <si>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</si>
  <si>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</si>
  <si>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</si>
  <si>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</si>
  <si>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</si>
  <si>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</si>
  <si>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</si>
  <si>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</si>
  <si>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</si>
  <si>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</si>
  <si>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</si>
  <si>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</si>
  <si>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</si>
  <si>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</si>
  <si>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</si>
  <si>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</si>
  <si>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</si>
  <si>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</si>
  <si>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</si>
  <si>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</si>
  <si>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</si>
  <si>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</si>
  <si>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</si>
  <si>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</si>
  <si>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</si>
  <si>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</si>
  <si>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</si>
  <si>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</si>
  <si>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</si>
  <si>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</si>
  <si>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</si>
  <si>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</si>
  <si>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</si>
  <si>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</si>
  <si>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</si>
  <si>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</si>
  <si>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</si>
  <si>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</si>
  <si>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</si>
  <si>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</si>
  <si>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</si>
  <si>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</si>
  <si>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</si>
  <si>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</si>
  <si>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</si>
  <si>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</si>
  <si>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</si>
  <si>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</si>
  <si>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</si>
  <si>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</si>
  <si>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</si>
  <si>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</si>
  <si>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</si>
  <si>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</si>
  <si>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</si>
  <si>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</si>
  <si>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</si>
  <si>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</si>
  <si>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</si>
  <si>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</si>
  <si>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</si>
  <si>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</si>
  <si>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</si>
  <si>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</si>
  <si>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</si>
  <si>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</si>
  <si>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</si>
  <si>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</si>
  <si>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</si>
  <si>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</si>
  <si>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</si>
  <si>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</si>
  <si>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</si>
  <si>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</si>
  <si>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</si>
  <si>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</si>
  <si>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</si>
  <si>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</si>
  <si>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</si>
  <si>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</si>
  <si>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</si>
  <si>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</si>
  <si>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</si>
  <si>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</si>
  <si>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</si>
  <si>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</si>
  <si>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</si>
  <si>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</si>
  <si>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</si>
  <si>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</si>
  <si>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</si>
  <si>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</si>
  <si>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</si>
  <si>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</si>
  <si>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</si>
  <si>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</si>
  <si>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</si>
  <si>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</si>
  <si>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</si>
  <si>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</si>
  <si>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</si>
  <si>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</si>
  <si>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</si>
  <si>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</si>
  <si>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</si>
  <si>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</si>
  <si>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</si>
  <si>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</si>
  <si>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</si>
  <si>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</si>
  <si>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</si>
  <si>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</si>
  <si>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</si>
  <si>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</si>
  <si>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</si>
  <si>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</si>
  <si>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</si>
  <si>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</si>
  <si>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</si>
  <si>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</si>
  <si>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</si>
  <si>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</si>
  <si>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</si>
  <si>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</si>
  <si>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</si>
  <si>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</si>
  <si>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</si>
  <si>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</si>
  <si>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</si>
  <si>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</si>
  <si>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</si>
  <si>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</si>
  <si>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</si>
  <si>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</si>
  <si>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</si>
  <si>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</si>
  <si>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</si>
  <si>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</si>
  <si>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</si>
  <si>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</si>
  <si>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</si>
  <si>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</si>
  <si>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</si>
  <si>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</si>
  <si>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</si>
  <si>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</si>
  <si>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</si>
  <si>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</si>
  <si>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</si>
  <si>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</si>
  <si>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</si>
  <si>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</si>
  <si>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</si>
  <si>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</si>
  <si>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</si>
  <si>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</si>
  <si>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</si>
  <si>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</si>
  <si>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</si>
  <si>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</si>
  <si>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</si>
  <si>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</si>
  <si>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</si>
  <si>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</si>
  <si>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</si>
  <si>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</si>
  <si>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</si>
  <si>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</si>
  <si>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</si>
  <si>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</si>
  <si>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</si>
  <si>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</si>
  <si>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</si>
  <si>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</si>
  <si>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</si>
  <si>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</si>
  <si>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</si>
  <si>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</si>
  <si>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</si>
  <si>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</si>
  <si>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</si>
  <si>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</si>
  <si>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</si>
  <si>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</si>
  <si>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</si>
  <si>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</si>
  <si>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</si>
  <si>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</si>
  <si>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</si>
  <si>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</si>
  <si>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</si>
  <si>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</si>
  <si>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</si>
  <si>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</si>
  <si>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</si>
  <si>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</si>
  <si>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</si>
  <si>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</si>
  <si>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</si>
  <si>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</si>
  <si>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</si>
  <si>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</si>
  <si>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</si>
  <si>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</si>
  <si>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</si>
  <si>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</si>
  <si>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</si>
  <si>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</si>
  <si>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</si>
  <si>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</si>
  <si>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</si>
  <si>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</si>
  <si>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</si>
  <si>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</si>
  <si>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</si>
  <si>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</si>
  <si>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</si>
  <si>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</si>
  <si>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</si>
  <si>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</si>
  <si>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</si>
  <si>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</si>
  <si>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</si>
  <si>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</si>
  <si>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</si>
  <si>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</si>
  <si>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</si>
  <si>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</si>
  <si>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</si>
  <si>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</si>
  <si>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</si>
  <si>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</si>
  <si>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</si>
  <si>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</si>
  <si>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</si>
  <si>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</si>
  <si>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</si>
  <si>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</si>
  <si>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</si>
  <si>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</si>
  <si>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</si>
  <si>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</si>
  <si>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</si>
  <si>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</si>
  <si>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</si>
  <si>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</si>
  <si>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</si>
  <si>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</si>
  <si>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</si>
  <si>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</si>
  <si>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</si>
  <si>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</si>
  <si>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</si>
  <si>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</si>
  <si>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</si>
  <si>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</si>
  <si>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</si>
  <si>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</si>
  <si>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</si>
  <si>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</si>
  <si>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</si>
  <si>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</si>
  <si>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</si>
  <si>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</si>
  <si>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</si>
  <si>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</si>
  <si>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</si>
  <si>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</si>
  <si>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</si>
  <si>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</si>
  <si>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</si>
  <si>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</si>
  <si>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</si>
  <si>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</si>
  <si>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</si>
  <si>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</si>
  <si>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</si>
  <si>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</si>
  <si>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</si>
  <si>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</si>
  <si>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</si>
  <si>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</si>
  <si>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</si>
  <si>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</si>
  <si>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</si>
  <si>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</si>
  <si>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</si>
  <si>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</si>
  <si>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</si>
  <si>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</si>
  <si>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</si>
  <si>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</si>
  <si>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</si>
  <si>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</si>
  <si>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</si>
  <si>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</si>
  <si>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</si>
  <si>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</si>
  <si>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</si>
  <si>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</si>
  <si>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</si>
  <si>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</si>
  <si>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</si>
  <si>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</si>
  <si>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</si>
  <si>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</si>
  <si>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</si>
  <si>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</si>
  <si>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</si>
  <si>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</si>
  <si>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</si>
  <si>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</si>
  <si>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</si>
  <si>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</si>
  <si>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</si>
  <si>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</si>
  <si>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</si>
  <si>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</si>
  <si>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</si>
  <si>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</si>
  <si>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</si>
  <si>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</si>
  <si>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</si>
  <si>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</si>
  <si>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</si>
  <si>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</si>
  <si>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</si>
  <si>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</si>
  <si>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</si>
  <si>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</si>
  <si>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</si>
  <si>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</si>
  <si>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</si>
  <si>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</si>
  <si>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</si>
  <si>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</si>
  <si>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</si>
  <si>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</si>
  <si>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</si>
  <si>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</si>
  <si>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</si>
  <si>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</si>
  <si>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</si>
  <si>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</si>
  <si>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</si>
  <si>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</si>
  <si>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</si>
  <si>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</si>
  <si>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</si>
  <si>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</si>
  <si>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</si>
  <si>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</si>
  <si>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</si>
  <si>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</si>
  <si>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</si>
  <si>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</si>
  <si>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</si>
  <si>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</si>
  <si>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</si>
  <si>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</si>
  <si>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</si>
  <si>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</si>
  <si>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</si>
  <si>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</si>
  <si>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</si>
  <si>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</si>
  <si>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</si>
  <si>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</si>
  <si>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</si>
  <si>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</si>
  <si>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</si>
  <si>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</si>
  <si>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</si>
  <si>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</si>
  <si>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</si>
  <si>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</si>
  <si>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</si>
  <si>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</si>
  <si>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</si>
  <si>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</si>
  <si>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</si>
  <si>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</si>
  <si>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</si>
  <si>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</si>
  <si>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</si>
  <si>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</si>
  <si>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</si>
  <si>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</si>
  <si>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</si>
  <si>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</si>
  <si>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</si>
  <si>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</si>
  <si>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</si>
  <si>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</si>
  <si>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</si>
  <si>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</si>
  <si>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</si>
  <si>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</si>
  <si>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</si>
  <si>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</si>
  <si>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</si>
  <si>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</si>
  <si>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</si>
  <si>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</si>
  <si>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</si>
  <si>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</si>
  <si>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</si>
  <si>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</si>
  <si>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</si>
  <si>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</si>
  <si>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</si>
  <si>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</si>
  <si>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</si>
  <si>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</si>
  <si>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</si>
  <si>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</si>
  <si>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</si>
  <si>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</si>
  <si>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</si>
  <si>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</si>
  <si>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</si>
  <si>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</si>
  <si>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</si>
  <si>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</si>
  <si>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</si>
  <si>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</si>
  <si>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</si>
  <si>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</si>
  <si>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</si>
  <si>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</si>
  <si>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</si>
  <si>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</si>
  <si>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</si>
  <si>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</si>
  <si>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</si>
  <si>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</si>
  <si>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</si>
  <si>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</si>
  <si>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</si>
  <si>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</si>
  <si>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</si>
  <si>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</si>
  <si>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</si>
  <si>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</si>
  <si>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</si>
  <si>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</si>
  <si>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</si>
  <si>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</si>
  <si>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</si>
  <si>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</si>
  <si>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</si>
  <si>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</si>
  <si>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</si>
  <si>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</si>
  <si>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</si>
  <si>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</si>
  <si>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</si>
  <si>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</si>
  <si>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</si>
  <si>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</si>
  <si>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</si>
  <si>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</si>
  <si>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</si>
  <si>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</si>
  <si>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</si>
  <si>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</si>
  <si>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</si>
  <si>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</si>
  <si>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</si>
  <si>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</si>
  <si>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</si>
  <si>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</si>
  <si>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</si>
  <si>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</si>
  <si>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</si>
  <si>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</si>
  <si>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</si>
  <si>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</si>
  <si>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</si>
  <si>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</si>
  <si>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</si>
  <si>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</si>
  <si>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</si>
  <si>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</si>
  <si>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</si>
  <si>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</si>
  <si>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</si>
  <si>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</si>
  <si>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</si>
  <si>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</si>
  <si>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</si>
  <si>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</si>
  <si>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</si>
  <si>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</si>
  <si>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</si>
  <si>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</si>
  <si>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</si>
  <si>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</si>
  <si>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</si>
  <si>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</si>
  <si>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</si>
  <si>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</si>
  <si>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</si>
  <si>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</si>
  <si>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</si>
  <si>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</si>
  <si>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</si>
  <si>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</si>
  <si>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</si>
  <si>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</si>
  <si>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</si>
  <si>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</si>
  <si>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</si>
  <si>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</si>
  <si>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</si>
  <si>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</si>
  <si>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</si>
  <si>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</si>
  <si>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</si>
  <si>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</si>
  <si>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</si>
  <si>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</si>
  <si>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</si>
  <si>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</si>
  <si>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</si>
  <si>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</si>
  <si>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</si>
  <si>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</si>
  <si>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</si>
  <si>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</si>
  <si>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</si>
  <si>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</si>
  <si>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</si>
  <si>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</si>
  <si>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</si>
  <si>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</si>
  <si>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</si>
  <si>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</si>
  <si>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</si>
  <si>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</si>
  <si>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</si>
  <si>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</si>
  <si>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</si>
  <si>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</si>
  <si>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</si>
  <si>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</si>
  <si>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</si>
  <si>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</si>
  <si>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</si>
  <si>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</si>
  <si>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</si>
  <si>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</si>
  <si>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</si>
  <si>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</si>
  <si>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</si>
  <si>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</si>
  <si>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</si>
  <si>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</si>
  <si>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</si>
  <si>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</si>
  <si>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</si>
  <si>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</si>
  <si>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</si>
  <si>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</si>
  <si>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</si>
  <si>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</si>
  <si>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</si>
  <si>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</si>
  <si>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</si>
  <si>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</si>
  <si>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</si>
  <si>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</si>
  <si>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</si>
  <si>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</si>
  <si>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</si>
  <si>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</si>
  <si>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</si>
  <si>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</si>
  <si>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</si>
  <si>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</si>
  <si>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</si>
  <si>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</si>
  <si>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</si>
  <si>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</si>
  <si>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</si>
  <si>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</si>
  <si>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</si>
  <si>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</si>
  <si>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</si>
  <si>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</si>
  <si>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</si>
  <si>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</si>
  <si>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</si>
  <si>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</si>
  <si>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</si>
  <si>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</si>
  <si>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</si>
  <si>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</si>
  <si>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</si>
  <si>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</si>
  <si>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</si>
  <si>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</si>
  <si>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</si>
  <si>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</si>
  <si>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</si>
  <si>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</si>
  <si>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</si>
  <si>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</si>
  <si>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</si>
  <si>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</si>
  <si>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</si>
  <si>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</si>
  <si>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</si>
  <si>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</si>
  <si>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</si>
  <si>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</si>
  <si>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</si>
  <si>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</si>
  <si>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</si>
  <si>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</si>
  <si>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</si>
  <si>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</si>
  <si>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</si>
  <si>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</si>
  <si>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</si>
  <si>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</si>
  <si>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</si>
  <si>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</si>
  <si>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</si>
  <si>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</si>
  <si>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</si>
  <si>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</si>
  <si>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</si>
  <si>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</si>
  <si>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</si>
  <si>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</si>
  <si>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</si>
  <si>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</si>
  <si>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</si>
  <si>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</si>
  <si>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</si>
  <si>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</si>
  <si>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</si>
  <si>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</si>
  <si>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</si>
  <si>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</si>
  <si>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</si>
  <si>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</si>
  <si>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</si>
  <si>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</si>
  <si>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</si>
  <si>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</si>
  <si>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</si>
  <si>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</si>
  <si>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</si>
  <si>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</si>
  <si>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</si>
  <si>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</si>
  <si>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</si>
  <si>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</si>
  <si>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</si>
  <si>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</si>
  <si>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</si>
  <si>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</si>
  <si>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</si>
  <si>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</si>
  <si>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</si>
  <si>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</si>
  <si>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</si>
  <si>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</si>
  <si>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</si>
  <si>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</si>
  <si>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</si>
  <si>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</si>
  <si>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</si>
  <si>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</si>
  <si>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</si>
  <si>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</si>
  <si>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</si>
  <si>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</si>
  <si>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</si>
  <si>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</si>
  <si>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</si>
  <si>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</si>
  <si>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</si>
  <si>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</si>
  <si>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</si>
  <si>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</si>
  <si>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</si>
  <si>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</si>
  <si>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</si>
  <si>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</si>
  <si>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</si>
  <si>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</si>
  <si>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</si>
  <si>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</si>
  <si>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</si>
  <si>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</si>
  <si>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</si>
  <si>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</si>
  <si>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</si>
  <si>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</si>
  <si>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</si>
  <si>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</si>
  <si>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</si>
  <si>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</si>
  <si>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</si>
  <si>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</si>
  <si>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</si>
  <si>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</si>
  <si>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</si>
  <si>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</si>
  <si>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</si>
  <si>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</si>
  <si>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</si>
  <si>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</si>
  <si>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</si>
  <si>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</si>
  <si>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</si>
  <si>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</si>
  <si>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</si>
  <si>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</si>
  <si>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</si>
  <si>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</si>
  <si>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</si>
  <si>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</si>
  <si>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</si>
  <si>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</si>
  <si>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</si>
  <si>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</si>
  <si>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</si>
  <si>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</si>
  <si>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</si>
  <si>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</si>
  <si>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</si>
  <si>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</si>
  <si>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</si>
  <si>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</si>
  <si>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</si>
  <si>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</si>
  <si>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</si>
  <si>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</si>
  <si>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</si>
  <si>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</si>
  <si>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</si>
  <si>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</si>
  <si>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</si>
  <si>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</si>
  <si>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</si>
  <si>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</si>
  <si>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</si>
  <si>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</si>
  <si>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</si>
  <si>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</si>
  <si>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</si>
  <si>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</si>
  <si>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</si>
  <si>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</si>
  <si>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</si>
  <si>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</si>
  <si>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</si>
  <si>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</si>
  <si>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</si>
  <si>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</si>
  <si>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</si>
  <si>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</si>
  <si>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</si>
  <si>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</si>
  <si>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</si>
  <si>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</si>
  <si>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</si>
  <si>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</si>
  <si>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</si>
  <si>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</si>
  <si>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</si>
  <si>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</si>
  <si>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</si>
  <si>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</si>
  <si>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</si>
  <si>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</si>
  <si>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</si>
  <si>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</si>
  <si>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</si>
  <si>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</si>
  <si>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</si>
  <si>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</si>
  <si>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</si>
  <si>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</si>
  <si>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</si>
  <si>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</si>
  <si>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</si>
  <si>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</si>
  <si>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</si>
  <si>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</si>
  <si>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</si>
  <si>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</si>
  <si>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</si>
  <si>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</si>
  <si>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</si>
  <si>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</si>
  <si>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</si>
  <si>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</si>
  <si>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</si>
  <si>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</si>
  <si>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</si>
  <si>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</si>
  <si>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</si>
  <si>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</si>
  <si>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</si>
  <si>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</si>
  <si>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</si>
  <si>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</si>
  <si>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</si>
  <si>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</si>
  <si>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</si>
  <si>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</si>
  <si>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</si>
  <si>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</si>
  <si>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</si>
  <si>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</si>
  <si>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</si>
  <si>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</si>
  <si>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</si>
  <si>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</si>
  <si>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</si>
  <si>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</si>
  <si>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</si>
  <si>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</si>
  <si>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</si>
  <si>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</si>
  <si>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</si>
  <si>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</si>
  <si>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</si>
  <si>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</si>
  <si>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</si>
  <si>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</si>
  <si>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</si>
  <si>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</si>
  <si>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</si>
  <si>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</si>
  <si>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</si>
  <si>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</si>
  <si>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</si>
  <si>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</si>
  <si>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</si>
  <si>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</si>
  <si>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</si>
  <si>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</si>
  <si>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</si>
  <si>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</si>
  <si>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</si>
  <si>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</si>
  <si>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</si>
  <si>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</si>
  <si>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</si>
  <si>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</si>
  <si>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</si>
  <si>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</si>
  <si>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</si>
  <si>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</si>
  <si>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</si>
  <si>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</si>
  <si>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</si>
  <si>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</si>
  <si>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</si>
  <si>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</si>
  <si>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</si>
  <si>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</si>
  <si>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</si>
  <si>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</si>
  <si>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</si>
  <si>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</si>
  <si>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</si>
  <si>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</si>
  <si>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</si>
  <si>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</si>
  <si>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</si>
  <si>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</si>
  <si>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</si>
  <si>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</si>
  <si>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</si>
  <si>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</si>
  <si>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</si>
  <si>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</si>
  <si>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</si>
  <si>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</si>
  <si>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</si>
  <si>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</si>
  <si>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</si>
  <si>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</si>
  <si>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</si>
  <si>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</si>
  <si>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</si>
  <si>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</si>
  <si>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</si>
  <si>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</si>
  <si>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</si>
  <si>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</si>
  <si>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</si>
  <si>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</si>
  <si>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</si>
  <si>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</si>
  <si>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</si>
  <si>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</si>
  <si>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</si>
  <si>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</si>
  <si>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</si>
  <si>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</si>
  <si>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</si>
  <si>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</si>
  <si>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</si>
  <si>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</si>
  <si>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</si>
  <si>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</si>
  <si>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</si>
  <si>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</si>
  <si>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</si>
  <si>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</si>
  <si>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</si>
  <si>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</si>
  <si>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</si>
  <si>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</si>
  <si>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</si>
  <si>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</si>
  <si>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</si>
  <si>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</si>
  <si>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</si>
  <si>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</si>
  <si>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</si>
  <si>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</si>
  <si>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</si>
  <si>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</si>
  <si>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</si>
  <si>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</si>
  <si>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</si>
  <si>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</si>
  <si>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</si>
  <si>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</si>
  <si>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</si>
  <si>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</si>
  <si>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</si>
  <si>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</si>
  <si>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</si>
  <si>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</si>
  <si>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</si>
  <si>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</si>
  <si>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</si>
  <si>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</si>
  <si>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</si>
  <si>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</si>
  <si>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</si>
  <si>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</si>
  <si>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</si>
  <si>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</si>
  <si>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</si>
  <si>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</si>
  <si>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</si>
  <si>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</si>
  <si>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</si>
  <si>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</si>
  <si>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</si>
  <si>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</si>
  <si>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</si>
  <si>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</si>
  <si>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</si>
  <si>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</si>
  <si>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</si>
  <si>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</si>
  <si>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</si>
  <si>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</si>
  <si>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</si>
  <si>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</si>
  <si>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</si>
  <si>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</si>
  <si>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</si>
  <si>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</si>
  <si>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</si>
  <si>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</si>
  <si>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</si>
  <si>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</si>
  <si>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</si>
  <si>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</si>
  <si>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</si>
  <si>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</si>
  <si>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</si>
  <si>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</si>
  <si>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</si>
  <si>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</si>
  <si>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</si>
  <si>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</si>
  <si>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</si>
  <si>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</si>
  <si>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</si>
  <si>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</si>
  <si>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</si>
  <si>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</si>
  <si>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</si>
  <si>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</si>
  <si>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</si>
  <si>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</si>
  <si>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</si>
  <si>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</si>
  <si>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</si>
  <si>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</si>
  <si>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</si>
  <si>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</si>
  <si>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</si>
  <si>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</si>
  <si>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</si>
  <si>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</si>
  <si>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</si>
  <si>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</si>
  <si>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</si>
  <si>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</si>
  <si>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</si>
  <si>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</si>
  <si>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</si>
  <si>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</si>
  <si>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</si>
  <si>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</si>
  <si>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</si>
  <si>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</si>
  <si>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</si>
  <si>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</si>
  <si>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</si>
  <si>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</si>
  <si>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</si>
  <si>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</si>
  <si>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</si>
  <si>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</si>
  <si>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</si>
  <si>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</si>
  <si>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</si>
  <si>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</si>
  <si>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</si>
  <si>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</si>
  <si>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</si>
  <si>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</si>
  <si>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</si>
  <si>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</si>
  <si>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</si>
  <si>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</si>
  <si>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</si>
  <si>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</si>
  <si>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</si>
  <si>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</si>
  <si>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</si>
  <si>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</si>
  <si>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</si>
  <si>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</si>
  <si>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</si>
  <si>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</si>
  <si>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</si>
  <si>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</si>
  <si>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</si>
  <si>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</si>
  <si>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</si>
  <si>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</si>
  <si>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</si>
  <si>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</si>
  <si>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</si>
  <si>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</si>
  <si>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</si>
  <si>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</si>
  <si>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</si>
  <si>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</si>
  <si>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</si>
  <si>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</si>
  <si>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</si>
  <si>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</si>
  <si>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</si>
  <si>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</si>
  <si>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</si>
  <si>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</si>
  <si>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</si>
  <si>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</si>
  <si>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</si>
  <si>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</si>
  <si>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</si>
  <si>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</si>
  <si>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</si>
  <si>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</si>
  <si>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</si>
  <si>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</si>
  <si>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</si>
  <si>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</si>
  <si>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</si>
  <si>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</si>
  <si>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</si>
  <si>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</si>
  <si>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</si>
  <si>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</si>
  <si>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</si>
  <si>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</si>
  <si>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</si>
  <si>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</si>
  <si>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</si>
  <si>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</si>
  <si>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</si>
  <si>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</si>
  <si>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</si>
  <si>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</si>
  <si>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</si>
  <si>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</si>
  <si>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</si>
  <si>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</si>
  <si>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</si>
  <si>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</si>
  <si>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</si>
  <si>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</si>
  <si>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</si>
  <si>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</si>
  <si>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</si>
  <si>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</si>
  <si>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</si>
  <si>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</si>
  <si>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</si>
  <si>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</si>
  <si>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</si>
  <si>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</si>
  <si>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</si>
  <si>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</si>
  <si>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</si>
  <si>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</si>
  <si>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</si>
  <si>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</si>
  <si>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</si>
  <si>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</si>
  <si>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</si>
  <si>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</si>
  <si>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</si>
  <si>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</si>
  <si>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</si>
  <si>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</si>
  <si>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</si>
  <si>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</si>
  <si>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</si>
  <si>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</si>
  <si>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</si>
  <si>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</si>
  <si>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</si>
  <si>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</si>
  <si>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</si>
  <si>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</si>
  <si>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</si>
  <si>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</si>
  <si>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</si>
  <si>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</si>
  <si>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</si>
  <si>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</si>
  <si>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</si>
  <si>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</si>
  <si>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</si>
  <si>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</si>
  <si>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</si>
  <si>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</si>
  <si>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</si>
  <si>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</si>
  <si>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</si>
  <si>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</si>
  <si>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</si>
  <si>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</si>
  <si>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</si>
  <si>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</si>
  <si>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</si>
  <si>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</si>
  <si>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</si>
  <si>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</si>
  <si>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</si>
  <si>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</si>
  <si>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</si>
  <si>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</si>
  <si>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</si>
  <si>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</si>
  <si>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</si>
  <si>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</si>
  <si>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</si>
  <si>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</si>
  <si>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</si>
  <si>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</si>
  <si>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</si>
  <si>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</si>
  <si>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</si>
  <si>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</si>
  <si>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</si>
  <si>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</si>
  <si>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</si>
  <si>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</si>
  <si>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</si>
  <si>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</si>
  <si>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</si>
  <si>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</si>
  <si>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</si>
  <si>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</si>
  <si>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</si>
  <si>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</si>
  <si>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</si>
  <si>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</si>
  <si>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</si>
  <si>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</si>
  <si>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</si>
  <si>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</si>
  <si>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</si>
  <si>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</si>
  <si>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</si>
  <si>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</si>
  <si>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</si>
  <si>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</si>
  <si>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</si>
  <si>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</si>
  <si>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</si>
  <si>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</si>
  <si>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</si>
  <si>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</si>
  <si>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</si>
  <si>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</si>
  <si>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</si>
  <si>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</si>
  <si>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</si>
  <si>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</si>
  <si>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</si>
  <si>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</si>
  <si>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</si>
  <si>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</si>
  <si>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</si>
  <si>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</si>
  <si>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</si>
  <si>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</si>
  <si>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</si>
  <si>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</si>
  <si>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</si>
  <si>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</si>
  <si>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</si>
  <si>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</si>
  <si>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</si>
  <si>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</si>
  <si>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</si>
  <si>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</si>
  <si>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</si>
  <si>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</si>
  <si>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</si>
  <si>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</si>
  <si>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</si>
  <si>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</si>
  <si>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</si>
  <si>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</si>
  <si>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</si>
  <si>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</si>
  <si>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</si>
  <si>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</si>
  <si>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</si>
  <si>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</si>
  <si>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</si>
  <si>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</si>
  <si>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</si>
  <si>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</si>
  <si>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</si>
  <si>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</si>
  <si>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</si>
  <si>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</si>
  <si>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</si>
  <si>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</si>
  <si>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</si>
  <si>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</si>
  <si>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</si>
  <si>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</si>
  <si>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</si>
  <si>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</si>
  <si>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</si>
  <si>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</si>
  <si>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</si>
  <si>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</si>
  <si>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</si>
  <si>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</si>
  <si>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</si>
  <si>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</si>
  <si>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</si>
  <si>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</si>
  <si>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</si>
  <si>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</si>
  <si>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</si>
  <si>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</si>
  <si>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</si>
  <si>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</si>
  <si>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</si>
  <si>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</si>
  <si>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</si>
  <si>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</si>
  <si>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</si>
  <si>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</si>
  <si>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</si>
  <si>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</si>
  <si>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</si>
  <si>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</si>
  <si>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</si>
  <si>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</si>
  <si>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</si>
  <si>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</si>
  <si>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</si>
  <si>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</si>
  <si>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</si>
  <si>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</si>
  <si>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</si>
  <si>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</si>
  <si>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</si>
  <si>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</si>
  <si>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</si>
  <si>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</si>
  <si>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</si>
  <si>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</si>
  <si>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</si>
  <si>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</si>
  <si>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</si>
  <si>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</si>
  <si>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</si>
  <si>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</si>
  <si>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</si>
  <si>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</si>
  <si>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</si>
  <si>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</si>
  <si>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</si>
  <si>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</si>
  <si>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</si>
  <si>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</si>
  <si>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</si>
  <si>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</si>
  <si>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</si>
  <si>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</si>
  <si>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</si>
  <si>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</si>
  <si>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</si>
  <si>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</si>
  <si>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</si>
  <si>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</si>
  <si>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</si>
  <si>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</si>
  <si>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</si>
  <si>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</si>
  <si>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</si>
  <si>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</si>
  <si>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</si>
  <si>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</si>
  <si>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</si>
  <si>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</si>
  <si>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</si>
  <si>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</si>
  <si>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</si>
  <si>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</si>
  <si>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</si>
  <si>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</si>
  <si>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</si>
  <si>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</si>
  <si>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</si>
  <si>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</si>
  <si>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</si>
  <si>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</si>
  <si>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</si>
  <si>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</si>
  <si>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</si>
  <si>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</si>
  <si>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</si>
  <si>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</si>
  <si>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</si>
  <si>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</si>
  <si>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</si>
  <si>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</si>
  <si>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</si>
  <si>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</si>
  <si>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</si>
  <si>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</si>
  <si>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</si>
  <si>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</si>
  <si>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</si>
  <si>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</si>
  <si>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</si>
  <si>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</si>
  <si>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</si>
  <si>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</si>
  <si>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</si>
  <si>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</si>
  <si>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</si>
  <si>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</si>
  <si>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</si>
  <si>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</si>
  <si>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</si>
  <si>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</si>
  <si>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</si>
  <si>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</si>
  <si>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</si>
  <si>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</si>
  <si>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</si>
  <si>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</si>
  <si>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</si>
  <si>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</si>
  <si>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</si>
  <si>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</si>
  <si>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</si>
  <si>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</si>
  <si>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</si>
  <si>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</si>
  <si>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</si>
  <si>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</si>
  <si>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</si>
  <si>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</si>
  <si>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</si>
  <si>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</si>
  <si>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</si>
  <si>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</si>
  <si>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</si>
  <si>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</si>
  <si>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</si>
  <si>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</si>
  <si>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</si>
  <si>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</si>
  <si>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</si>
  <si>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</si>
  <si>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</si>
  <si>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</si>
  <si>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</si>
  <si>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</si>
  <si>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</si>
  <si>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</si>
  <si>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</si>
  <si>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</si>
  <si>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</si>
  <si>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</si>
  <si>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</si>
  <si>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</si>
  <si>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</si>
  <si>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</si>
  <si>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</si>
  <si>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</si>
  <si>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</si>
  <si>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</si>
  <si>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</si>
  <si>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</si>
  <si>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</si>
  <si>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</si>
  <si>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</si>
  <si>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</si>
  <si>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</si>
  <si>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</si>
  <si>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</si>
  <si>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</si>
  <si>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</si>
  <si>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</si>
  <si>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</si>
  <si>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</si>
  <si>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</si>
  <si>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</si>
  <si>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</si>
  <si>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</si>
  <si>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</si>
  <si>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</si>
  <si>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</si>
  <si>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</si>
  <si>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</si>
  <si>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</si>
  <si>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</si>
  <si>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</si>
  <si>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</si>
  <si>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</si>
  <si>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</si>
  <si>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</si>
  <si>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</si>
  <si>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</si>
  <si>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</si>
  <si>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</si>
  <si>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</si>
  <si>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</si>
  <si>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</si>
  <si>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</si>
  <si>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</si>
  <si>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</si>
  <si>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</si>
  <si>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</si>
  <si>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</si>
  <si>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</si>
  <si>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</si>
  <si>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</si>
  <si>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</si>
  <si>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</si>
  <si>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</si>
  <si>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</si>
  <si>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</si>
  <si>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</si>
  <si>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</si>
  <si>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</si>
  <si>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</si>
  <si>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</si>
  <si>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</si>
  <si>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</si>
  <si>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</si>
  <si>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</si>
  <si>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</si>
  <si>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</si>
  <si>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</si>
  <si>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</si>
  <si>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</si>
  <si>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</si>
  <si>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</si>
  <si>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</si>
  <si>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</si>
  <si>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</si>
  <si>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</si>
  <si>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</si>
  <si>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</si>
  <si>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</si>
  <si>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</si>
  <si>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</si>
  <si>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</si>
  <si>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</si>
  <si>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</si>
  <si>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</si>
  <si>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</si>
  <si>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</si>
  <si>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</si>
  <si>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</si>
  <si>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</si>
  <si>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</si>
  <si>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</si>
  <si>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</si>
  <si>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</si>
  <si>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</si>
  <si>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</si>
  <si>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</si>
  <si>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</si>
  <si>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</si>
  <si>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</si>
  <si>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</si>
  <si>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</si>
  <si>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</si>
  <si>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</si>
  <si>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</si>
  <si>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</si>
  <si>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</si>
  <si>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</si>
  <si>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</si>
  <si>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</si>
  <si>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</si>
  <si>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</si>
  <si>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</si>
  <si>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</si>
  <si>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</si>
  <si>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</si>
  <si>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</si>
  <si>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</si>
  <si>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</si>
  <si>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</si>
  <si>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</si>
  <si>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</si>
  <si>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</si>
  <si>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</si>
  <si>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</si>
  <si>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</si>
  <si>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</si>
  <si>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</si>
  <si>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</si>
  <si>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</si>
  <si>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</si>
  <si>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</si>
  <si>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</si>
  <si>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</si>
  <si>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</si>
  <si>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</si>
  <si>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</si>
  <si>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</si>
  <si>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</si>
  <si>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</si>
  <si>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</si>
  <si>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</si>
  <si>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</si>
  <si>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</si>
  <si>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</si>
  <si>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</si>
  <si>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</si>
  <si>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</si>
  <si>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</si>
  <si>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</si>
  <si>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</si>
  <si>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</si>
  <si>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</si>
  <si>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</si>
  <si>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</si>
  <si>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</si>
  <si>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</si>
  <si>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</si>
  <si>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</si>
  <si>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</si>
  <si>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</si>
  <si>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</si>
  <si>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</si>
  <si>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</si>
  <si>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</si>
  <si>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</si>
  <si>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</si>
  <si>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</si>
  <si>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</si>
  <si>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</si>
  <si>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</si>
  <si>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</si>
  <si>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</si>
  <si>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</si>
  <si>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</si>
  <si>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</si>
  <si>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</si>
  <si>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</si>
  <si>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</si>
  <si>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</si>
  <si>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</si>
  <si>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</si>
  <si>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</si>
  <si>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</si>
  <si>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</si>
  <si>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</si>
  <si>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</si>
  <si>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</si>
  <si>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</si>
  <si>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</si>
  <si>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</si>
  <si>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</si>
  <si>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</si>
  <si>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</si>
  <si>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</si>
  <si>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</si>
  <si>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</si>
  <si>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</si>
  <si>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</si>
  <si>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</si>
  <si>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</si>
  <si>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</si>
  <si>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</si>
  <si>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</si>
  <si>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</si>
  <si>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</si>
  <si>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</si>
  <si>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</si>
  <si>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</si>
  <si>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</si>
  <si>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</si>
  <si>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</si>
  <si>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</si>
  <si>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</si>
  <si>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</si>
  <si>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</si>
  <si>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</si>
  <si>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</si>
  <si>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</si>
  <si>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</si>
  <si>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</si>
  <si>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</si>
  <si>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</si>
  <si>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</si>
  <si>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</si>
  <si>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</si>
  <si>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</si>
  <si>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</si>
  <si>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</si>
  <si>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</si>
  <si>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</si>
  <si>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</si>
  <si>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</si>
  <si>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</si>
  <si>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</si>
  <si>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</si>
  <si>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</si>
  <si>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</si>
  <si>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</si>
  <si>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</si>
  <si>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</si>
  <si>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</si>
  <si>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</si>
  <si>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</si>
  <si>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</si>
  <si>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</si>
  <si>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</si>
  <si>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</si>
  <si>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</si>
  <si>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</si>
  <si>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</si>
  <si>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</si>
  <si>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</si>
  <si>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</si>
  <si>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</si>
  <si>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</si>
  <si>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</si>
  <si>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</si>
  <si>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</si>
  <si>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</si>
  <si>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</si>
  <si>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</si>
  <si>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</si>
  <si>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</si>
  <si>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</si>
  <si>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</si>
  <si>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</si>
  <si>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</si>
  <si>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</si>
  <si>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</si>
  <si>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</si>
  <si>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</si>
  <si>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</si>
  <si>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</si>
  <si>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</si>
  <si>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</si>
  <si>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</si>
  <si>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</si>
  <si>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</si>
  <si>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</si>
  <si>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</si>
  <si>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</si>
  <si>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</si>
  <si>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</si>
  <si>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</si>
  <si>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</si>
  <si>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</si>
  <si>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</si>
  <si>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</si>
  <si>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</si>
  <si>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</si>
  <si>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</si>
  <si>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</si>
  <si>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</si>
  <si>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</si>
  <si>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</si>
  <si>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</si>
  <si>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</si>
  <si>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</si>
  <si>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</si>
  <si>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</si>
  <si>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</si>
  <si>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</si>
  <si>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</si>
  <si>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</si>
  <si>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</si>
  <si>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</si>
  <si>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</si>
  <si>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</si>
  <si>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</si>
  <si>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</si>
  <si>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</si>
  <si>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</si>
  <si>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</si>
  <si>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</si>
  <si>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</si>
  <si>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</si>
  <si>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</si>
  <si>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</si>
  <si>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</si>
  <si>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</si>
  <si>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</si>
  <si>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</si>
  <si>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</si>
  <si>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</si>
  <si>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</si>
  <si>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</si>
  <si>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</si>
  <si>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</si>
  <si>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</si>
  <si>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</si>
  <si>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</si>
  <si>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</si>
  <si>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</si>
  <si>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</si>
  <si>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</si>
  <si>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</si>
  <si>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</si>
  <si>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</si>
  <si>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</si>
  <si>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</si>
  <si>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</si>
  <si>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</si>
  <si>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</si>
  <si>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</si>
  <si>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</si>
  <si>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</si>
  <si>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</si>
  <si>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</si>
  <si>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</si>
  <si>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</si>
  <si>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</si>
  <si>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</si>
  <si>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</si>
  <si>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</si>
  <si>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</si>
  <si>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</si>
  <si>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</si>
  <si>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</si>
  <si>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</si>
  <si>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</si>
  <si>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</si>
  <si>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</si>
  <si>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</si>
  <si>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</si>
  <si>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</si>
  <si>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</si>
  <si>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</si>
  <si>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</si>
  <si>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</si>
  <si>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</si>
  <si>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</si>
  <si>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</si>
  <si>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</si>
  <si>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</si>
  <si>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</si>
  <si>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</si>
  <si>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</si>
  <si>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</si>
  <si>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</si>
  <si>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</si>
  <si>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</si>
  <si>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</si>
  <si>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</si>
  <si>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</si>
  <si>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</si>
  <si>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</si>
  <si>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</si>
  <si>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</si>
  <si>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</si>
  <si>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</si>
  <si>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</si>
  <si>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</si>
  <si>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</si>
  <si>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</si>
  <si>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</si>
  <si>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</si>
  <si>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</si>
  <si>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</si>
  <si>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</si>
  <si>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</si>
  <si>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</si>
  <si>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</si>
  <si>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</si>
  <si>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</si>
  <si>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</si>
  <si>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</si>
  <si>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</si>
  <si>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</si>
  <si>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</si>
  <si>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</si>
  <si>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</si>
  <si>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</si>
  <si>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</si>
  <si>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</si>
  <si>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</si>
  <si>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</si>
  <si>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</si>
  <si>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</si>
  <si>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</si>
  <si>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</si>
  <si>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</si>
  <si>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</si>
  <si>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</si>
  <si>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</si>
  <si>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</si>
  <si>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</si>
  <si>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</si>
  <si>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</si>
  <si>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</si>
  <si>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</si>
  <si>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</si>
  <si>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</si>
  <si>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</si>
  <si>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</si>
  <si>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</si>
  <si>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</si>
  <si>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</si>
  <si>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</si>
  <si>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</si>
  <si>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</si>
  <si>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</si>
  <si>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</si>
  <si>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</si>
  <si>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</si>
  <si>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</si>
  <si>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</si>
  <si>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</si>
  <si>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</si>
  <si>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</si>
  <si>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</si>
  <si>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</si>
  <si>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</si>
  <si>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</si>
  <si>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</si>
  <si>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</si>
  <si>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</si>
  <si>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</si>
  <si>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</si>
  <si>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</si>
  <si>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</si>
  <si>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</si>
  <si>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</si>
  <si>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</si>
  <si>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</si>
  <si>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</si>
  <si>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</si>
  <si>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</si>
  <si>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</si>
  <si>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</si>
  <si>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</si>
  <si>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</si>
  <si>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</si>
  <si>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</si>
  <si>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</si>
  <si>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</si>
  <si>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</si>
  <si>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</si>
  <si>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</si>
  <si>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</si>
  <si>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</si>
  <si>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</si>
  <si>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</si>
  <si>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</si>
  <si>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</si>
  <si>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</si>
  <si>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</si>
  <si>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</si>
  <si>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</si>
  <si>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</si>
  <si>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</si>
  <si>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</si>
  <si>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</si>
  <si>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</si>
  <si>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</si>
  <si>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</si>
  <si>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</si>
  <si>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</si>
  <si>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</si>
  <si>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</si>
  <si>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</si>
  <si>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</si>
  <si>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</si>
  <si>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</si>
  <si>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</si>
  <si>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</si>
  <si>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</si>
  <si>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</si>
  <si>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</si>
  <si>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</si>
  <si>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</si>
  <si>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</si>
  <si>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</si>
  <si>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</si>
  <si>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</si>
  <si>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</si>
  <si>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</si>
  <si>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</si>
  <si>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</si>
  <si>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</si>
  <si>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</si>
  <si>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</si>
  <si>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</si>
  <si>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</si>
  <si>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</si>
  <si>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</si>
  <si>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</si>
  <si>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</si>
  <si>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</si>
  <si>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</si>
  <si>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</si>
  <si>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</si>
  <si>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</si>
  <si>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</si>
  <si>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</si>
  <si>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</si>
  <si>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</si>
  <si>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</si>
  <si>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</si>
  <si>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</si>
  <si>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</si>
  <si>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</si>
  <si>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</si>
  <si>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</si>
  <si>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</si>
  <si>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</si>
  <si>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</si>
  <si>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</si>
  <si>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</si>
  <si>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</si>
  <si>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</si>
  <si>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</si>
  <si>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</si>
  <si>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</si>
  <si>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</si>
  <si>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</si>
  <si>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</si>
  <si>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</si>
  <si>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</si>
  <si>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</si>
  <si>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</si>
  <si>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</si>
  <si>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</si>
  <si>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</si>
  <si>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</si>
  <si>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</si>
  <si>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</si>
  <si>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</si>
  <si>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</si>
  <si>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</si>
  <si>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</si>
  <si>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</si>
  <si>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</si>
  <si>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</si>
  <si>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</si>
  <si>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</si>
  <si>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</si>
  <si>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</si>
  <si>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</si>
  <si>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</si>
  <si>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</si>
  <si>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</si>
  <si>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</si>
  <si>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</si>
  <si>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</si>
  <si>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</si>
  <si>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</si>
  <si>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</si>
  <si>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</si>
  <si>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</si>
  <si>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</si>
  <si>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</si>
  <si>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</si>
  <si>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</si>
  <si>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</si>
  <si>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</si>
  <si>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</si>
  <si>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</si>
  <si>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</si>
  <si>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</si>
  <si>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</si>
  <si>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</si>
  <si>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</si>
  <si>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</si>
  <si>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</si>
  <si>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</si>
  <si>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</si>
  <si>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</si>
  <si>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</si>
  <si>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</si>
  <si>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</si>
  <si>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</si>
  <si>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</si>
  <si>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</si>
  <si>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</si>
  <si>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</si>
  <si>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</si>
  <si>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</si>
  <si>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</si>
  <si>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</si>
  <si>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</si>
  <si>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</si>
  <si>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</si>
  <si>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</si>
  <si>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</si>
  <si>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</si>
  <si>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</si>
  <si>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</si>
  <si>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</si>
  <si>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</si>
  <si>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</si>
  <si>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</si>
  <si>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</si>
  <si>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</si>
  <si>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</si>
  <si>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</si>
  <si>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</si>
  <si>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</si>
  <si>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</si>
  <si>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</si>
  <si>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</si>
  <si>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</si>
  <si>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</si>
  <si>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</si>
  <si>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</si>
  <si>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</si>
  <si>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</si>
  <si>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</si>
  <si>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</si>
  <si>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</si>
  <si>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</si>
  <si>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</si>
  <si>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</si>
  <si>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</si>
  <si>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</si>
  <si>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</si>
  <si>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</si>
  <si>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</si>
  <si>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</si>
  <si>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</si>
  <si>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</si>
  <si>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</si>
  <si>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</si>
  <si>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</si>
  <si>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</si>
  <si>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</si>
  <si>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</si>
  <si>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</si>
  <si>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</si>
  <si>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</si>
  <si>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</si>
  <si>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</si>
  <si>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</si>
  <si>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</si>
  <si>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</si>
  <si>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</si>
  <si>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</si>
  <si>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</si>
  <si>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</si>
  <si>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</si>
  <si>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</si>
  <si>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</si>
  <si>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</si>
  <si>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</si>
  <si>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</si>
  <si>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</si>
  <si>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</si>
  <si>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</si>
  <si>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</si>
  <si>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</si>
  <si>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</si>
  <si>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</si>
  <si>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</si>
  <si>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</si>
  <si>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</si>
  <si>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</si>
  <si>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</si>
  <si>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</si>
  <si>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</si>
  <si>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</si>
  <si>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</si>
  <si>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</si>
  <si>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</si>
  <si>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</si>
  <si>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</si>
  <si>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</si>
  <si>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</si>
  <si>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</si>
  <si>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</si>
  <si>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</si>
  <si>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</si>
  <si>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</si>
  <si>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</si>
  <si>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</si>
  <si>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</si>
  <si>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</si>
  <si>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</si>
  <si>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</si>
  <si>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</si>
  <si>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</si>
  <si>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</si>
  <si>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</si>
  <si>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</si>
  <si>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</si>
  <si>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</si>
  <si>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</si>
  <si>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</si>
  <si>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</si>
  <si>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</si>
  <si>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</si>
  <si>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</si>
  <si>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</si>
  <si>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</si>
  <si>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</si>
  <si>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</si>
  <si>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</si>
  <si>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</si>
  <si>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</si>
  <si>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</si>
  <si>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</si>
  <si>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</si>
  <si>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</si>
  <si>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</si>
  <si>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</si>
  <si>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</si>
  <si>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</si>
  <si>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</si>
  <si>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</si>
  <si>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</si>
  <si>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</si>
  <si>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</si>
  <si>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</si>
  <si>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</si>
  <si>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</si>
  <si>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</si>
  <si>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</si>
  <si>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</si>
  <si>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</si>
  <si>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</si>
  <si>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</si>
  <si>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</si>
  <si>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</si>
  <si>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</si>
  <si>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</si>
  <si>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</si>
  <si>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</si>
  <si>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</si>
  <si>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</si>
  <si>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</si>
  <si>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</si>
  <si>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</si>
  <si>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</si>
  <si>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</si>
  <si>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</si>
  <si>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</si>
  <si>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</si>
  <si>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</si>
  <si>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</si>
  <si>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</si>
  <si>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</si>
  <si>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</si>
  <si>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</si>
  <si>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</si>
  <si>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</si>
  <si>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</si>
  <si>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</si>
  <si>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</si>
  <si>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</si>
  <si>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</si>
  <si>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</si>
  <si>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</si>
  <si>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</si>
  <si>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</si>
  <si>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</si>
  <si>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</si>
  <si>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</si>
  <si>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</si>
  <si>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</si>
  <si>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</si>
  <si>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</si>
  <si>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</si>
  <si>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</si>
  <si>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</si>
  <si>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</si>
  <si>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</si>
  <si>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</si>
  <si>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</si>
  <si>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</si>
  <si>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</si>
  <si>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</si>
  <si>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</si>
  <si>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</si>
  <si>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</si>
  <si>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</si>
  <si>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</si>
  <si>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</si>
  <si>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</si>
  <si>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</si>
  <si>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</si>
  <si>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</si>
  <si>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</si>
  <si>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</si>
  <si>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</si>
  <si>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</si>
  <si>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</si>
  <si>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</si>
  <si>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</si>
  <si>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</si>
  <si>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</si>
  <si>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</si>
  <si>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</si>
  <si>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</si>
  <si>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</si>
  <si>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</si>
  <si>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</si>
  <si>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</si>
  <si>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</si>
  <si>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</si>
  <si>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</si>
  <si>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</si>
  <si>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</si>
  <si>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</si>
  <si>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</si>
  <si>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</si>
  <si>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</si>
  <si>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</si>
  <si>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</si>
  <si>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</si>
  <si>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</si>
  <si>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</si>
  <si>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</si>
  <si>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</si>
  <si>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</si>
  <si>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</si>
  <si>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</si>
  <si>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</si>
  <si>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</si>
  <si>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</si>
  <si>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</si>
  <si>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</si>
  <si>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</si>
  <si>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</si>
  <si>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</si>
  <si>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</si>
  <si>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</si>
  <si>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</si>
  <si>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</si>
  <si>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</si>
  <si>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</si>
  <si>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</si>
  <si>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</si>
  <si>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</si>
  <si>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</si>
  <si>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</si>
  <si>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</si>
  <si>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</si>
  <si>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</si>
  <si>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</si>
  <si>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</si>
  <si>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</si>
  <si>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</si>
  <si>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</si>
  <si>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</si>
  <si>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</si>
  <si>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</si>
  <si>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</si>
  <si>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</si>
  <si>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</si>
  <si>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</si>
  <si>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</si>
  <si>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</si>
  <si>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</si>
  <si>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</si>
  <si>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</si>
  <si>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</si>
  <si>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</si>
  <si>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</si>
  <si>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</si>
  <si>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</si>
  <si>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</si>
  <si>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</si>
  <si>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</si>
  <si>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</si>
  <si>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</si>
  <si>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</si>
  <si>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</si>
  <si>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</si>
  <si>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</si>
  <si>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</si>
  <si>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</si>
  <si>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</si>
  <si>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</si>
  <si>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</si>
  <si>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</si>
  <si>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</si>
  <si>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</si>
  <si>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</si>
  <si>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</si>
  <si>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</si>
  <si>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</si>
  <si>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</si>
  <si>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</si>
  <si>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</si>
  <si>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</si>
  <si>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</si>
  <si>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</si>
  <si>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</si>
  <si>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</si>
  <si>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</si>
  <si>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</si>
  <si>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</si>
  <si>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</si>
  <si>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</si>
  <si>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</si>
  <si>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</si>
  <si>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</si>
  <si>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</si>
  <si>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</si>
  <si>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</si>
  <si>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</si>
  <si>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</si>
  <si>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</si>
  <si>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</si>
  <si>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</si>
  <si>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</si>
  <si>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</si>
  <si>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</si>
  <si>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</si>
  <si>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</si>
  <si>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</si>
  <si>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</si>
  <si>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</si>
  <si>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</si>
  <si>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</si>
  <si>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</si>
  <si>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</si>
  <si>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</si>
  <si>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</si>
  <si>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</si>
  <si>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</si>
  <si>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</si>
  <si>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</si>
  <si>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</si>
  <si>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</si>
  <si>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</si>
  <si>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</si>
  <si>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</si>
  <si>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</si>
  <si>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</si>
  <si>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</si>
  <si>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</si>
  <si>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</si>
  <si>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</si>
  <si>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</si>
  <si>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</si>
  <si>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</si>
  <si>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</si>
  <si>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</si>
  <si>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</si>
  <si>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</si>
  <si>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</si>
  <si>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</si>
  <si>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</si>
  <si>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</si>
  <si>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</si>
  <si>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</si>
  <si>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</si>
  <si>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</si>
  <si>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</si>
  <si>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</si>
  <si>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</si>
  <si>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</si>
  <si>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</si>
  <si>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</si>
  <si>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</si>
  <si>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</si>
  <si>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</si>
  <si>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</si>
  <si>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</si>
  <si>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</si>
  <si>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</si>
  <si>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</si>
  <si>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</si>
  <si>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</si>
  <si>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</si>
  <si>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</si>
  <si>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</si>
  <si>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</si>
  <si>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</si>
  <si>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</si>
  <si>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</si>
  <si>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</si>
  <si>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</si>
  <si>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</si>
  <si>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</si>
  <si>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</si>
  <si>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</si>
  <si>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</si>
  <si>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</si>
  <si>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</si>
  <si>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</si>
  <si>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</si>
  <si>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</si>
  <si>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</si>
  <si>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</si>
  <si>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</si>
  <si>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</si>
  <si>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</si>
  <si>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</si>
  <si>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</si>
  <si>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</si>
  <si>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</si>
  <si>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</si>
  <si>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</si>
  <si>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</si>
  <si>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</si>
  <si>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</si>
  <si>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</si>
  <si>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</si>
  <si>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</si>
  <si>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</si>
  <si>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</si>
  <si>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</si>
  <si>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</si>
  <si>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</si>
  <si>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</si>
  <si>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</si>
  <si>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</si>
  <si>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</si>
  <si>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</si>
  <si>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</si>
  <si>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</si>
  <si>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</si>
  <si>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</si>
  <si>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</si>
  <si>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</si>
  <si>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</si>
  <si>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</si>
  <si>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</si>
  <si>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</si>
  <si>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</si>
  <si>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</si>
  <si>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</si>
  <si>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</si>
  <si>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</si>
  <si>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</si>
  <si>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</si>
  <si>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</si>
  <si>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</si>
  <si>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</si>
  <si>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</si>
  <si>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</si>
  <si>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</si>
  <si>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</si>
  <si>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</si>
  <si>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</si>
  <si>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</si>
  <si>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</si>
  <si>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</si>
  <si>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</si>
  <si>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</si>
  <si>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</si>
  <si>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</si>
  <si>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</si>
  <si>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</si>
  <si>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</si>
  <si>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</si>
  <si>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</si>
  <si>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</si>
  <si>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</si>
  <si>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</si>
  <si>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</si>
  <si>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</si>
  <si>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</si>
  <si>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</si>
  <si>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</si>
  <si>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</si>
  <si>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</si>
  <si>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</si>
  <si>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</si>
  <si>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</si>
  <si>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</si>
  <si>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</si>
  <si>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</si>
  <si>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</si>
  <si>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</si>
  <si>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</si>
  <si>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</si>
  <si>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</si>
  <si>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</si>
  <si>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</si>
  <si>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</si>
  <si>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</si>
  <si>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</si>
  <si>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</si>
  <si>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</si>
  <si>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</si>
  <si>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</si>
  <si>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</si>
  <si>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</si>
  <si>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</si>
  <si>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</si>
  <si>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</si>
  <si>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</si>
  <si>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</si>
  <si>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</si>
  <si>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</si>
  <si>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</si>
  <si>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</si>
  <si>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</si>
  <si>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</si>
  <si>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</si>
  <si>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</si>
  <si>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</si>
  <si>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</si>
  <si>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</si>
  <si>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</si>
  <si>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</si>
  <si>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</si>
  <si>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</si>
  <si>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</si>
  <si>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</si>
  <si>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</si>
  <si>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</si>
  <si>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</si>
  <si>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</si>
  <si>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</si>
  <si>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</si>
  <si>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</si>
  <si>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</si>
  <si>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</si>
  <si>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</si>
  <si>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</si>
  <si>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</si>
  <si>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</si>
  <si>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</si>
  <si>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</si>
  <si>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</si>
  <si>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</si>
  <si>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</si>
  <si>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</si>
  <si>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</si>
  <si>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</si>
  <si>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</si>
  <si>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</si>
  <si>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</si>
  <si>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</si>
  <si>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</si>
  <si>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</si>
  <si>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</si>
  <si>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</si>
  <si>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</si>
  <si>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</si>
  <si>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</si>
  <si>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</si>
  <si>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</si>
  <si>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</si>
  <si>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</si>
  <si>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</si>
  <si>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</si>
  <si>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</si>
  <si>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</si>
  <si>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</si>
  <si>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</si>
  <si>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</si>
  <si>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</si>
  <si>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</si>
  <si>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</si>
  <si>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</si>
  <si>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</si>
  <si>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</si>
  <si>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</si>
  <si>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</si>
  <si>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</si>
  <si>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</si>
  <si>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</si>
  <si>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</si>
  <si>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</si>
  <si>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</si>
  <si>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</si>
  <si>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</si>
  <si>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</si>
  <si>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</si>
  <si>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</si>
  <si>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</si>
  <si>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</si>
  <si>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</si>
  <si>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</si>
  <si>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</si>
  <si>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</si>
  <si>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</si>
  <si>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</si>
  <si>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</si>
  <si>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</si>
  <si>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</si>
  <si>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</si>
  <si>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</si>
  <si>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</si>
  <si>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</si>
  <si>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</si>
  <si>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</si>
  <si>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</si>
  <si>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</si>
  <si>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</si>
  <si>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</si>
  <si>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</si>
  <si>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</si>
  <si>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</si>
  <si>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</si>
  <si>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</si>
  <si>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</si>
  <si>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</si>
  <si>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</si>
  <si>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</si>
  <si>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</si>
  <si>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</si>
  <si>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</si>
  <si>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</si>
  <si>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</si>
  <si>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</si>
  <si>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</si>
  <si>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</si>
  <si>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</si>
  <si>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</si>
  <si>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</si>
  <si>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</si>
  <si>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</si>
  <si>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</si>
  <si>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</si>
  <si>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</si>
  <si>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</si>
  <si>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</si>
  <si>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</si>
  <si>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</si>
  <si>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</si>
  <si>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</si>
  <si>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</si>
  <si>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</si>
  <si>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</si>
  <si>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</si>
  <si>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</si>
  <si>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</si>
  <si>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</si>
  <si>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</si>
  <si>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</si>
  <si>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</si>
  <si>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</si>
  <si>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</si>
  <si>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</si>
  <si>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</si>
  <si>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</si>
  <si>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</si>
  <si>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</si>
  <si>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</si>
  <si>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</si>
  <si>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</si>
  <si>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</si>
  <si>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</si>
  <si>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</si>
  <si>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</si>
  <si>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</si>
  <si>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</si>
  <si>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</si>
  <si>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</si>
  <si>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</si>
  <si>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</si>
  <si>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</si>
  <si>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</si>
  <si>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</si>
  <si>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</si>
  <si>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</si>
  <si>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</si>
  <si>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</si>
  <si>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</si>
  <si>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</si>
  <si>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</si>
  <si>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</si>
  <si>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</si>
  <si>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</si>
  <si>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</si>
  <si>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</si>
  <si>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</si>
  <si>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</si>
  <si>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</si>
  <si>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</si>
  <si>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</si>
  <si>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</si>
  <si>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</si>
  <si>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</si>
  <si>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</si>
  <si>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</si>
  <si>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</si>
  <si>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</si>
  <si>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</si>
  <si>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</si>
  <si>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</si>
  <si>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</si>
  <si>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</si>
  <si>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</si>
  <si>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</si>
  <si>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</si>
  <si>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</si>
  <si>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</si>
  <si>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</si>
  <si>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</si>
  <si>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</si>
  <si>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</si>
  <si>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</si>
  <si>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</si>
  <si>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</si>
  <si>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</si>
  <si>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</si>
  <si>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</si>
  <si>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</si>
  <si>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</si>
  <si>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</si>
  <si>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</si>
  <si>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</si>
  <si>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</si>
  <si>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</si>
  <si>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</si>
  <si>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</si>
  <si>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</si>
  <si>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</si>
  <si>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</si>
  <si>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</si>
  <si>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</si>
  <si>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</si>
  <si>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</si>
  <si>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</si>
  <si>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</si>
  <si>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</si>
  <si>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</si>
  <si>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</si>
  <si>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</si>
  <si>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</si>
  <si>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</si>
  <si>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</si>
  <si>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</si>
  <si>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</si>
  <si>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</si>
  <si>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</si>
  <si>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</si>
  <si>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</si>
  <si>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</si>
  <si>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</si>
  <si>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</si>
  <si>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</si>
  <si>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</si>
  <si>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</si>
  <si>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</si>
  <si>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</si>
  <si>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</si>
  <si>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</si>
  <si>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</si>
  <si>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</si>
  <si>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</si>
  <si>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</si>
  <si>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</si>
  <si>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</si>
  <si>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</si>
  <si>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</si>
  <si>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</si>
  <si>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</si>
  <si>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</si>
  <si>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</si>
  <si>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</si>
  <si>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</si>
  <si>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</si>
  <si>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</si>
  <si>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</si>
  <si>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</si>
  <si>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</si>
  <si>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</si>
  <si>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</si>
  <si>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</si>
  <si>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</si>
  <si>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</si>
  <si>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</si>
  <si>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</si>
  <si>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</si>
  <si>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</si>
  <si>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</si>
  <si>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</si>
  <si>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</si>
  <si>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</si>
  <si>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</si>
  <si>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</si>
  <si>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</si>
  <si>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</si>
  <si>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</si>
  <si>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</si>
  <si>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</si>
  <si>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</si>
  <si>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</si>
  <si>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</si>
  <si>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</si>
  <si>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</si>
  <si>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</si>
  <si>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</si>
  <si>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</si>
  <si>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</si>
  <si>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</si>
  <si>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</si>
  <si>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</si>
  <si>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</si>
  <si>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</si>
  <si>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</si>
  <si>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</si>
  <si>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</si>
  <si>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</si>
  <si>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</si>
  <si>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</si>
  <si>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</si>
  <si>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</si>
  <si>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</si>
  <si>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</si>
  <si>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</si>
  <si>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</si>
  <si>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</si>
  <si>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</si>
  <si>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</si>
  <si>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</si>
  <si>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</si>
  <si>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</si>
  <si>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</si>
  <si>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</si>
  <si>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</si>
  <si>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</si>
  <si>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</si>
  <si>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</si>
  <si>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</si>
  <si>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</si>
  <si>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</si>
  <si>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</si>
  <si>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</si>
  <si>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</si>
  <si>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</si>
  <si>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</si>
  <si>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</si>
  <si>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</si>
  <si>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</si>
  <si>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</si>
  <si>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</si>
  <si>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</si>
  <si>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</si>
  <si>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</si>
  <si>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</si>
  <si>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</si>
  <si>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</si>
  <si>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</si>
  <si>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</si>
  <si>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</si>
  <si>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</si>
  <si>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</si>
  <si>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</si>
  <si>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</si>
  <si>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</si>
  <si>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</si>
  <si>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</si>
  <si>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</si>
  <si>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</si>
  <si>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</si>
  <si>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</si>
  <si>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</si>
  <si>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</si>
  <si>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</si>
  <si>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</si>
  <si>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</si>
  <si>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</si>
  <si>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</si>
  <si>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</si>
  <si>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</si>
  <si>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</si>
  <si>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</si>
  <si>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</si>
  <si>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</si>
  <si>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</si>
  <si>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</si>
  <si>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</si>
  <si>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</si>
  <si>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</si>
  <si>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</si>
  <si>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</si>
  <si>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</si>
  <si>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</si>
  <si>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</si>
  <si>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</si>
  <si>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</si>
  <si>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</si>
  <si>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</si>
  <si>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</si>
  <si>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</si>
  <si>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</si>
  <si>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</si>
  <si>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</si>
  <si>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</si>
  <si>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</si>
  <si>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</si>
  <si>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</si>
  <si>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</si>
  <si>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</si>
  <si>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</si>
  <si>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</si>
  <si>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</si>
  <si>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</si>
  <si>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</si>
  <si>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</si>
  <si>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</si>
  <si>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</si>
  <si>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</si>
  <si>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</si>
  <si>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</si>
  <si>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</si>
  <si>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</si>
  <si>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</si>
  <si>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</si>
  <si>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</si>
  <si>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</si>
  <si>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</si>
  <si>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</si>
  <si>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</si>
  <si>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</si>
  <si>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</si>
  <si>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</si>
  <si>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</si>
  <si>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</si>
  <si>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</si>
  <si>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</si>
  <si>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</si>
  <si>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</si>
  <si>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</si>
  <si>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</si>
  <si>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</si>
  <si>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</si>
  <si>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</si>
  <si>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</si>
  <si>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</si>
  <si>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</si>
  <si>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</si>
  <si>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</si>
  <si>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</si>
  <si>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</si>
  <si>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</si>
  <si>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</si>
  <si>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</si>
  <si>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</si>
  <si>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</si>
  <si>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</si>
  <si>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</si>
  <si>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</si>
  <si>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</si>
  <si>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</si>
  <si>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</si>
  <si>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</si>
  <si>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</si>
  <si>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</si>
  <si>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</si>
  <si>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</si>
  <si>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</si>
  <si>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</si>
  <si>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</si>
  <si>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</si>
  <si>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</si>
  <si>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</si>
  <si>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</si>
  <si>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</si>
  <si>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</si>
  <si>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</si>
  <si>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</si>
  <si>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</si>
  <si>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</si>
  <si>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</si>
  <si>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</si>
  <si>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</si>
  <si>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</si>
  <si>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</si>
  <si>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</si>
  <si>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</si>
  <si>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</si>
  <si>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</si>
  <si>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</si>
  <si>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</si>
  <si>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</si>
  <si>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</si>
  <si>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</si>
  <si>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</si>
  <si>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</si>
  <si>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</si>
  <si>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</si>
  <si>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</si>
  <si>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</si>
  <si>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</si>
  <si>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</si>
  <si>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</si>
  <si>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</si>
  <si>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</si>
  <si>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</si>
  <si>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</si>
  <si>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</si>
  <si>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</si>
  <si>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</si>
  <si>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</si>
  <si>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</si>
  <si>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</si>
  <si>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</si>
  <si>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</si>
  <si>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</si>
  <si>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</si>
  <si>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</si>
  <si>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</si>
  <si>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</si>
  <si>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</si>
  <si>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</si>
  <si>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</si>
  <si>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</si>
  <si>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</si>
  <si>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</si>
  <si>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</si>
  <si>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</si>
  <si>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</si>
  <si>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</si>
  <si>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</si>
  <si>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</si>
  <si>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</si>
  <si>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</si>
  <si>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</si>
  <si>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</si>
  <si>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</si>
  <si>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</si>
  <si>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</si>
  <si>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</si>
  <si>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</si>
  <si>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</si>
  <si>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</si>
  <si>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</si>
  <si>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</si>
  <si>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</si>
  <si>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</si>
  <si>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</si>
  <si>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</si>
  <si>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</si>
  <si>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</si>
  <si>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</si>
  <si>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</si>
  <si>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</si>
  <si>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</si>
  <si>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</si>
  <si>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</si>
  <si>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</si>
  <si>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</si>
  <si>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</si>
  <si>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</si>
  <si>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</si>
  <si>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</si>
  <si>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</si>
  <si>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</si>
  <si>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</si>
  <si>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</si>
  <si>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</si>
  <si>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</si>
  <si>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</si>
  <si>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</si>
  <si>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</si>
  <si>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</si>
  <si>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</si>
  <si>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</si>
  <si>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</si>
  <si>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</si>
  <si>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</si>
  <si>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</si>
  <si>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</si>
  <si>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</si>
  <si>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</si>
  <si>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</si>
  <si>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</si>
  <si>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</si>
  <si>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</si>
  <si>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</si>
  <si>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</si>
  <si>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</si>
  <si>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</si>
  <si>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</si>
  <si>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</si>
  <si>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</si>
  <si>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</si>
  <si>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</si>
  <si>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</si>
  <si>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</si>
  <si>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</si>
  <si>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</si>
  <si>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</si>
  <si>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</si>
  <si>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</si>
  <si>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</si>
  <si>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</si>
  <si>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</si>
  <si>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</si>
  <si>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</si>
  <si>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</si>
  <si>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</si>
  <si>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</si>
  <si>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</si>
  <si>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</si>
  <si>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</si>
  <si>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</si>
  <si>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</si>
  <si>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</si>
  <si>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</si>
  <si>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</si>
  <si>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</si>
  <si>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</si>
  <si>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</si>
  <si>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</si>
  <si>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</si>
  <si>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</si>
  <si>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</si>
  <si>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</si>
  <si>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</si>
  <si>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</si>
  <si>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</si>
  <si>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</si>
  <si>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</si>
  <si>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</si>
  <si>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</si>
  <si>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</si>
  <si>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</si>
  <si>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</si>
  <si>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</si>
  <si>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</si>
  <si>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</si>
  <si>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</si>
  <si>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</si>
  <si>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</si>
  <si>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</si>
  <si>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</si>
  <si>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</si>
  <si>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</si>
  <si>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</si>
  <si>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</si>
  <si>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</si>
  <si>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</si>
  <si>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</si>
  <si>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</si>
  <si>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</si>
  <si>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</si>
  <si>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</si>
  <si>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</si>
  <si>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</si>
  <si>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</si>
  <si>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</si>
  <si>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</si>
  <si>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</si>
  <si>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</si>
  <si>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</si>
  <si>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</si>
  <si>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</si>
  <si>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</si>
  <si>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</si>
  <si>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</si>
  <si>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</si>
  <si>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</si>
  <si>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</si>
  <si>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</si>
  <si>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</si>
  <si>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</si>
  <si>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</si>
  <si>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</si>
  <si>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</si>
  <si>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</si>
  <si>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</si>
  <si>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</si>
  <si>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</si>
  <si>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</si>
  <si>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</si>
  <si>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</si>
  <si>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</si>
  <si>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</si>
  <si>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</si>
  <si>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</si>
  <si>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</si>
  <si>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</si>
  <si>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</si>
  <si>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</si>
  <si>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</si>
  <si>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</si>
  <si>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</si>
  <si>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</si>
  <si>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</si>
  <si>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</si>
  <si>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</si>
  <si>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</si>
  <si>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</si>
  <si>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</si>
  <si>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</si>
  <si>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</si>
  <si>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</si>
  <si>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</si>
  <si>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</si>
  <si>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</si>
  <si>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</si>
  <si>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</si>
  <si>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</si>
  <si>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</si>
  <si>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</si>
  <si>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</si>
  <si>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</si>
  <si>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</si>
  <si>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</si>
  <si>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</si>
  <si>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</si>
  <si>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</si>
  <si>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</si>
  <si>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</si>
  <si>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</si>
  <si>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</si>
  <si>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</si>
  <si>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</si>
  <si>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</si>
  <si>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</si>
  <si>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</si>
  <si>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</si>
  <si>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</si>
  <si>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</si>
  <si>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</si>
  <si>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</si>
  <si>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</si>
  <si>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</si>
  <si>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</si>
  <si>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</si>
  <si>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</si>
  <si>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</si>
  <si>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</si>
  <si>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</si>
  <si>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</si>
  <si>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</si>
  <si>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</si>
  <si>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</si>
  <si>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</si>
  <si>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</si>
  <si>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</si>
  <si>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</si>
  <si>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</si>
  <si>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</si>
  <si>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</si>
  <si>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</si>
  <si>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</si>
  <si>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</si>
  <si>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</si>
  <si>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</si>
  <si>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</si>
  <si>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</si>
  <si>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</si>
  <si>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</si>
  <si>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</si>
  <si>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</si>
  <si>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</si>
  <si>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</si>
  <si>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</si>
  <si>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</si>
  <si>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</si>
  <si>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</si>
  <si>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</si>
  <si>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</si>
  <si>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</si>
  <si>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</si>
  <si>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</si>
  <si>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</si>
  <si>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</si>
  <si>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</si>
  <si>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</si>
  <si>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</si>
  <si>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</si>
  <si>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</si>
  <si>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</si>
  <si>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</si>
  <si>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</si>
  <si>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</si>
  <si>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</si>
  <si>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</si>
  <si>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</si>
  <si>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</si>
  <si>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</si>
  <si>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</si>
  <si>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</si>
  <si>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</si>
  <si>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</si>
  <si>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</si>
  <si>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</si>
  <si>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</si>
  <si>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</si>
  <si>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</si>
  <si>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</si>
  <si>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</si>
  <si>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</si>
  <si>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</si>
  <si>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</si>
  <si>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</si>
  <si>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</si>
  <si>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</si>
  <si>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</si>
  <si>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</si>
  <si>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</si>
  <si>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</si>
  <si>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</si>
  <si>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</si>
  <si>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</si>
  <si>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</si>
  <si>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</si>
  <si>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</si>
  <si>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</si>
  <si>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</si>
  <si>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</si>
  <si>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</si>
  <si>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</si>
  <si>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</si>
  <si>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</si>
  <si>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</si>
  <si>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</si>
  <si>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</si>
  <si>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</si>
  <si>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</si>
  <si>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</si>
  <si>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</si>
  <si>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</si>
  <si>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</si>
  <si>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</si>
  <si>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</si>
  <si>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</si>
  <si>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</si>
  <si>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</si>
  <si>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</si>
  <si>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</si>
  <si>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</si>
  <si>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</si>
  <si>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</si>
  <si>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</si>
  <si>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</si>
  <si>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</si>
  <si>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</si>
  <si>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</si>
  <si>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</si>
  <si>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</si>
  <si>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</si>
  <si>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</si>
  <si>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</si>
  <si>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</si>
  <si>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</si>
  <si>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</si>
  <si>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</si>
  <si>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</si>
  <si>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</si>
  <si>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</si>
  <si>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</si>
  <si>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</si>
  <si>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</si>
  <si>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</si>
  <si>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</si>
  <si>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</si>
  <si>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</si>
  <si>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</si>
  <si>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</si>
  <si>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</si>
  <si>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</si>
  <si>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</si>
  <si>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</si>
  <si>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</si>
  <si>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</si>
  <si>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</si>
  <si>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</si>
  <si>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</si>
  <si>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</si>
  <si>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</si>
  <si>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</si>
  <si>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</si>
  <si>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</si>
  <si>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</si>
  <si>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</si>
  <si>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</si>
  <si>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</si>
  <si>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</si>
  <si>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</si>
  <si>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</si>
  <si>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</si>
  <si>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</si>
  <si>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</si>
  <si>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</si>
  <si>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</si>
  <si>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</si>
  <si>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</si>
  <si>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</si>
  <si>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</si>
  <si>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</si>
  <si>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</si>
  <si>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</si>
  <si>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</si>
  <si>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</si>
  <si>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</si>
  <si>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</si>
  <si>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</si>
  <si>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</si>
  <si>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</si>
  <si>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</si>
  <si>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</si>
  <si>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</si>
  <si>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</si>
  <si>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</si>
  <si>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</si>
  <si>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</si>
  <si>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</si>
  <si>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</si>
  <si>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</si>
  <si>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</si>
  <si>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</si>
  <si>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</si>
  <si>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</si>
  <si>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</si>
  <si>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</si>
  <si>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</si>
  <si>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</si>
  <si>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</si>
  <si>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</si>
  <si>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</si>
  <si>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</si>
  <si>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</si>
  <si>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</si>
  <si>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</si>
  <si>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</si>
  <si>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</si>
  <si>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</si>
  <si>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</si>
  <si>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</si>
  <si>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</si>
  <si>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</si>
  <si>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</si>
  <si>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</si>
  <si>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</si>
  <si>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</si>
  <si>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</si>
  <si>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</si>
  <si>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</si>
  <si>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</si>
  <si>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</si>
  <si>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</si>
  <si>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</si>
  <si>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</si>
  <si>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</si>
  <si>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</si>
  <si>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</si>
  <si>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</si>
  <si>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</si>
  <si>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</si>
  <si>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</si>
  <si>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</si>
  <si>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</si>
  <si>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</si>
  <si>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</si>
  <si>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</si>
  <si>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</si>
  <si>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</si>
  <si>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</si>
  <si>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</si>
  <si>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</si>
  <si>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</si>
  <si>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</si>
  <si>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</si>
  <si>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</si>
  <si>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</si>
  <si>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</si>
  <si>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</si>
  <si>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</si>
  <si>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</si>
  <si>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</si>
  <si>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</si>
  <si>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</si>
  <si>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</si>
  <si>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</si>
  <si>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</si>
  <si>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</si>
  <si>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</si>
  <si>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</si>
  <si>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</si>
  <si>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</si>
  <si>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</si>
  <si>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</si>
  <si>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</si>
  <si>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</si>
  <si>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</si>
  <si>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</si>
  <si>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</si>
  <si>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</si>
  <si>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</si>
  <si>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</si>
  <si>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</si>
  <si>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</si>
  <si>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</si>
  <si>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</si>
  <si>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</si>
  <si>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</si>
  <si>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</si>
  <si>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</si>
  <si>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</si>
  <si>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</si>
  <si>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</si>
  <si>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</si>
  <si>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</si>
  <si>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</si>
  <si>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</si>
  <si>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</si>
  <si>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</si>
  <si>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</si>
  <si>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</si>
  <si>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</si>
  <si>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</si>
  <si>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</si>
  <si>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</si>
  <si>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</si>
  <si>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</si>
  <si>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</si>
  <si>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</si>
  <si>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</si>
  <si>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</si>
  <si>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</si>
  <si>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</si>
  <si>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</si>
  <si>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</si>
  <si>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</si>
  <si>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</si>
  <si>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</si>
  <si>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</si>
  <si>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</si>
  <si>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</si>
  <si>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</si>
  <si>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</si>
  <si>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</si>
  <si>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</si>
  <si>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</si>
  <si>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</si>
  <si>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</si>
  <si>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</si>
  <si>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</si>
  <si>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</si>
  <si>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</si>
  <si>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</si>
  <si>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</si>
  <si>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</si>
  <si>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</si>
  <si>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</si>
  <si>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</si>
  <si>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</si>
  <si>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</si>
  <si>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</si>
  <si>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</si>
  <si>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</si>
  <si>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</si>
  <si>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</si>
  <si>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</si>
  <si>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</si>
  <si>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</si>
  <si>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</si>
  <si>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</si>
  <si>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</si>
  <si>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</si>
  <si>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</si>
  <si>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</si>
  <si>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</si>
  <si>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</si>
  <si>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</si>
  <si>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</si>
  <si>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</si>
  <si>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</si>
  <si>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</si>
  <si>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</si>
  <si>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</si>
  <si>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</si>
  <si>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</si>
  <si>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</si>
  <si>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</si>
  <si>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</si>
  <si>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</si>
  <si>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</si>
  <si>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</si>
  <si>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</si>
  <si>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</si>
  <si>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</si>
  <si>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</si>
  <si>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</si>
  <si>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</si>
  <si>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</si>
  <si>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</si>
  <si>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</si>
  <si>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</si>
  <si>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</si>
  <si>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</si>
  <si>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</si>
  <si>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</si>
  <si>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</si>
  <si>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</si>
  <si>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</si>
  <si>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</si>
  <si>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</si>
  <si>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</si>
  <si>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</si>
  <si>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</si>
  <si>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</si>
  <si>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</si>
  <si>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</si>
  <si>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</si>
  <si>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</si>
  <si>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</si>
  <si>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</si>
  <si>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</si>
  <si>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</si>
  <si>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</si>
  <si>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</si>
  <si>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</si>
  <si>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</si>
  <si>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</si>
  <si>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</si>
  <si>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</si>
  <si>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</si>
  <si>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</si>
  <si>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</si>
  <si>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</si>
  <si>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</si>
  <si>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</si>
  <si>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</si>
  <si>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</si>
  <si>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</si>
  <si>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</si>
  <si>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</si>
  <si>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</si>
  <si>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</si>
  <si>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</si>
  <si>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</si>
  <si>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</si>
  <si>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</si>
  <si>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</si>
  <si>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</si>
  <si>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</si>
  <si>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</si>
  <si>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</si>
  <si>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</si>
  <si>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</si>
  <si>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</si>
  <si>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</si>
  <si>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</si>
  <si>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</si>
  <si>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</si>
  <si>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</si>
  <si>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</si>
  <si>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</si>
  <si>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</si>
  <si>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</si>
  <si>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</si>
  <si>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</si>
  <si>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</si>
  <si>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</si>
  <si>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</si>
  <si>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</si>
  <si>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</si>
  <si>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</si>
  <si>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</si>
  <si>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</si>
  <si>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</si>
  <si>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</si>
  <si>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</si>
  <si>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</si>
  <si>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</si>
  <si>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</si>
  <si>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</si>
  <si>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</si>
  <si>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</si>
  <si>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</si>
  <si>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</si>
  <si>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</si>
  <si>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</si>
  <si>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</si>
  <si>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</si>
  <si>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</si>
  <si>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</si>
  <si>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</si>
  <si>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</si>
  <si>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</si>
  <si>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</si>
  <si>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</si>
  <si>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</si>
  <si>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</si>
  <si>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</si>
  <si>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</si>
  <si>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</si>
  <si>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</si>
  <si>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</si>
  <si>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</si>
  <si>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</si>
  <si>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</si>
  <si>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</si>
  <si>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</si>
  <si>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</si>
  <si>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</si>
  <si>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</si>
  <si>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</si>
  <si>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</si>
  <si>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</si>
  <si>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</si>
  <si>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</si>
  <si>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</si>
  <si>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</si>
  <si>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</si>
  <si>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</si>
  <si>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</si>
  <si>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</si>
  <si>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</si>
  <si>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</si>
  <si>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</si>
  <si>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</si>
  <si>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</si>
  <si>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</si>
  <si>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</si>
  <si>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</si>
  <si>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</si>
  <si>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</si>
  <si>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</si>
  <si>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</si>
  <si>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</si>
  <si>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</si>
  <si>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</si>
  <si>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</si>
  <si>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</si>
  <si>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</si>
  <si>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</si>
  <si>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</si>
  <si>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</si>
  <si>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</si>
  <si>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</si>
  <si>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</si>
  <si>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</si>
  <si>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</si>
  <si>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</si>
  <si>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</si>
  <si>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</si>
  <si>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</si>
  <si>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</si>
  <si>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</si>
  <si>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</si>
  <si>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</si>
  <si>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</si>
  <si>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</si>
  <si>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</si>
  <si>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</si>
  <si>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</si>
  <si>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</si>
  <si>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</si>
  <si>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</si>
  <si>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</si>
  <si>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</si>
  <si>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</si>
  <si>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</si>
  <si>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</si>
  <si>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</si>
  <si>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</si>
  <si>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</si>
  <si>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</si>
  <si>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</si>
  <si>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</si>
  <si>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</si>
  <si>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</si>
  <si>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</si>
  <si>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</si>
  <si>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</si>
  <si>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</si>
  <si>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</si>
  <si>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</si>
  <si>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</si>
  <si>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</si>
  <si>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</si>
  <si>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</si>
  <si>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</si>
  <si>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</si>
  <si>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</si>
  <si>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</si>
  <si>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</si>
  <si>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</si>
  <si>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</si>
  <si>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</si>
  <si>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</si>
  <si>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</si>
  <si>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</si>
  <si>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</si>
  <si>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</si>
  <si>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</si>
  <si>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</si>
  <si>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</si>
  <si>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</si>
  <si>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</si>
  <si>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</si>
  <si>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</si>
  <si>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</si>
  <si>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</si>
  <si>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</si>
  <si>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</si>
  <si>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</si>
  <si>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</si>
  <si>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</si>
  <si>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</si>
  <si>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</si>
  <si>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</si>
  <si>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</si>
  <si>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</si>
  <si>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</si>
  <si>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</si>
  <si>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</si>
  <si>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</si>
  <si>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</si>
  <si>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</si>
  <si>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</si>
  <si>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</si>
  <si>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</si>
  <si>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</si>
  <si>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</si>
  <si>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</si>
  <si>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</si>
  <si>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</si>
  <si>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</si>
  <si>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</si>
  <si>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</si>
  <si>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</si>
  <si>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</si>
  <si>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</si>
  <si>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</si>
  <si>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</si>
  <si>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</si>
  <si>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</si>
  <si>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</si>
  <si>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</si>
  <si>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</si>
  <si>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</si>
  <si>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</si>
  <si>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</si>
  <si>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</si>
  <si>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</si>
  <si>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</si>
  <si>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</si>
  <si>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</si>
  <si>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</si>
  <si>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</si>
  <si>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</si>
  <si>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</si>
  <si>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</si>
  <si>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</si>
  <si>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</si>
  <si>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</si>
  <si>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</si>
  <si>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</si>
  <si>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</si>
  <si>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</si>
  <si>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</si>
  <si>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</si>
  <si>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</si>
  <si>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</si>
  <si>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</si>
  <si>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</si>
  <si>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</si>
  <si>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</si>
  <si>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</si>
  <si>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</si>
  <si>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</si>
  <si>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</si>
  <si>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</si>
  <si>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</si>
  <si>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</si>
  <si>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</si>
  <si>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</si>
  <si>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</si>
  <si>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</si>
  <si>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</si>
  <si>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</si>
  <si>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</si>
  <si>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</si>
  <si>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</si>
  <si>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</si>
  <si>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</si>
  <si>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</si>
  <si>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</si>
  <si>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</si>
  <si>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</si>
  <si>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</si>
  <si>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</si>
  <si>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</si>
  <si>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</si>
  <si>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</si>
  <si>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</si>
  <si>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</si>
  <si>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</si>
  <si>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</si>
  <si>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</si>
  <si>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</si>
  <si>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</si>
  <si>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</si>
  <si>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</si>
  <si>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</si>
  <si>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</si>
  <si>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</si>
  <si>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</si>
  <si>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</si>
  <si>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</si>
  <si>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</si>
  <si>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</si>
  <si>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</si>
  <si>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</si>
  <si>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</si>
  <si>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</si>
  <si>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</si>
  <si>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</si>
  <si>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</si>
  <si>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</si>
  <si>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</si>
  <si>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</si>
  <si>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</si>
  <si>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</si>
  <si>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</si>
  <si>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</si>
  <si>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</si>
  <si>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</si>
  <si>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</si>
  <si>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</si>
  <si>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</si>
  <si>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</si>
  <si>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</si>
  <si>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</si>
  <si>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</si>
  <si>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</si>
  <si>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</si>
  <si>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</si>
  <si>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</si>
  <si>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</si>
  <si>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</si>
  <si>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</si>
  <si>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</si>
  <si>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</si>
  <si>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</si>
  <si>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</si>
  <si>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</si>
  <si>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</si>
  <si>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</si>
  <si>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</si>
  <si>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</si>
  <si>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</si>
  <si>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</si>
  <si>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</si>
  <si>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</si>
  <si>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</si>
  <si>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</si>
  <si>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</si>
  <si>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</si>
  <si>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</si>
  <si>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</si>
  <si>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</si>
  <si>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</si>
  <si>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</si>
  <si>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</si>
  <si>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</si>
  <si>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</si>
  <si>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</si>
  <si>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</si>
  <si>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</si>
  <si>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</si>
  <si>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</si>
  <si>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</si>
  <si>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</si>
  <si>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</si>
  <si>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</si>
  <si>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</si>
  <si>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</si>
  <si>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</si>
  <si>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</si>
  <si>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</si>
  <si>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</si>
  <si>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</si>
  <si>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</si>
  <si>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</si>
  <si>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</si>
  <si>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</si>
  <si>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</si>
  <si>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</si>
  <si>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</si>
  <si>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</si>
  <si>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</si>
  <si>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</si>
  <si>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</si>
  <si>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</si>
  <si>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</si>
  <si>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</si>
  <si>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</si>
  <si>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</si>
  <si>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</si>
  <si>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</si>
  <si>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</si>
  <si>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</si>
  <si>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</si>
  <si>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</si>
  <si>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</si>
  <si>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</si>
  <si>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</si>
  <si>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</si>
  <si>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</si>
  <si>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</si>
  <si>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</si>
  <si>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</si>
  <si>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</si>
  <si>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</si>
  <si>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</si>
  <si>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</si>
  <si>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</si>
  <si>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</si>
  <si>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</si>
  <si>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</si>
  <si>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</si>
  <si>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</si>
  <si>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</si>
  <si>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</si>
  <si>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</si>
  <si>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</si>
  <si>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</si>
  <si>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</si>
  <si>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</si>
  <si>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</si>
  <si>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</si>
  <si>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</si>
  <si>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</si>
  <si>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</si>
  <si>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</si>
  <si>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</si>
  <si>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</si>
  <si>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</si>
  <si>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</si>
  <si>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</si>
  <si>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</si>
  <si>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</si>
  <si>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</si>
  <si>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</si>
  <si>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</si>
  <si>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</si>
  <si>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</si>
  <si>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</si>
  <si>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</si>
  <si>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</si>
  <si>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</si>
  <si>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</si>
  <si>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</si>
  <si>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</si>
  <si>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</si>
  <si>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</si>
  <si>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</si>
  <si>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</si>
  <si>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</si>
  <si>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</si>
  <si>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</si>
  <si>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</si>
  <si>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</si>
  <si>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</si>
  <si>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</si>
  <si>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</si>
  <si>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</si>
  <si>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</si>
  <si>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</si>
  <si>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</si>
  <si>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</si>
  <si>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</si>
  <si>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</si>
  <si>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</si>
  <si>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</si>
  <si>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</si>
  <si>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</si>
  <si>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</si>
  <si>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</si>
  <si>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</si>
  <si>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</si>
  <si>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</si>
  <si>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</si>
  <si>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</si>
  <si>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</si>
  <si>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</si>
  <si>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</si>
  <si>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</si>
  <si>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</si>
  <si>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</si>
  <si>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</si>
  <si>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</si>
  <si>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</si>
  <si>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</si>
  <si>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</si>
  <si>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</si>
  <si>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</si>
  <si>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</si>
  <si>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</si>
  <si>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</si>
  <si>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</si>
  <si>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</si>
  <si>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</si>
  <si>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</si>
  <si>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</si>
  <si>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</si>
  <si>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</si>
  <si>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</si>
  <si>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</si>
  <si>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</si>
  <si>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</si>
  <si>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</si>
  <si>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</si>
  <si>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</si>
  <si>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</si>
  <si>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</si>
  <si>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</si>
  <si>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</si>
  <si>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</si>
  <si>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</si>
  <si>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</si>
  <si>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</si>
  <si>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</si>
  <si>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</si>
  <si>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</si>
  <si>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</si>
  <si>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</si>
  <si>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</si>
  <si>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</si>
  <si>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</si>
  <si>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</si>
  <si>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</si>
  <si>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</si>
  <si>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</si>
  <si>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</si>
  <si>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</si>
  <si>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</si>
  <si>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</si>
  <si>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</si>
  <si>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</si>
  <si>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</si>
  <si>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</si>
  <si>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</si>
  <si>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</si>
  <si>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</si>
  <si>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</si>
  <si>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</si>
  <si>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</si>
  <si>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</si>
  <si>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</si>
  <si>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</si>
  <si>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</si>
  <si>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</si>
  <si>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</si>
  <si>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</si>
  <si>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</si>
  <si>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</si>
  <si>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</si>
  <si>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</si>
  <si>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</si>
  <si>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</si>
  <si>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</si>
  <si>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</si>
  <si>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</si>
  <si>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</si>
  <si>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</si>
  <si>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</si>
  <si>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</si>
  <si>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</si>
  <si>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</si>
  <si>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</si>
  <si>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</si>
  <si>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</si>
  <si>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</si>
  <si>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</si>
  <si>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</si>
  <si>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</si>
  <si>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</si>
  <si>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</si>
  <si>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</si>
  <si>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</si>
  <si>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</si>
  <si>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</si>
  <si>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</si>
  <si>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</si>
  <si>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</si>
  <si>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</si>
  <si>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</si>
  <si>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</si>
  <si>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</si>
  <si>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</si>
  <si>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</si>
  <si>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</si>
  <si>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</si>
  <si>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</si>
  <si>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</si>
  <si>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</si>
  <si>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</si>
  <si>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</si>
  <si>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</si>
  <si>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</si>
  <si>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</si>
  <si>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</si>
  <si>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</si>
  <si>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</si>
  <si>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</si>
  <si>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</si>
  <si>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</si>
  <si>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</si>
  <si>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</si>
  <si>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</si>
  <si>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</si>
  <si>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</si>
  <si>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</si>
  <si>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</si>
  <si>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</si>
  <si>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</si>
  <si>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</si>
  <si>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</si>
  <si>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</si>
  <si>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</si>
  <si>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</si>
  <si>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</si>
  <si>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</si>
  <si>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</si>
  <si>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</si>
  <si>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</si>
  <si>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</si>
  <si>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</si>
  <si>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</si>
  <si>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</si>
  <si>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</si>
  <si>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</si>
  <si>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</si>
  <si>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</si>
  <si>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</si>
  <si>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</si>
  <si>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</si>
  <si>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</si>
  <si>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</si>
  <si>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</si>
  <si>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</si>
  <si>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</si>
  <si>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</si>
  <si>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</si>
  <si>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</si>
  <si>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</si>
  <si>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</si>
  <si>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</si>
  <si>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</si>
  <si>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</si>
  <si>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</si>
  <si>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</si>
  <si>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</si>
  <si>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</si>
  <si>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</si>
  <si>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</si>
  <si>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</si>
  <si>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</si>
  <si>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</si>
  <si>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</si>
  <si>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</si>
  <si>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</si>
  <si>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</si>
  <si>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</si>
  <si>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</si>
  <si>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</si>
  <si>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</si>
  <si>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</si>
  <si>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</si>
  <si>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</si>
  <si>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</si>
  <si>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</si>
  <si>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</si>
  <si>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</si>
  <si>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</si>
  <si>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</si>
  <si>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</si>
  <si>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</si>
  <si>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</si>
  <si>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</si>
  <si>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</si>
  <si>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</si>
  <si>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</si>
  <si>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</si>
  <si>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</si>
  <si>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</si>
  <si>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</si>
  <si>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</si>
  <si>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</si>
  <si>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</si>
  <si>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</si>
  <si>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</si>
  <si>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</si>
  <si>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</si>
  <si>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</si>
  <si>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</si>
  <si>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</si>
  <si>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</si>
  <si>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</si>
  <si>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</si>
  <si>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</si>
  <si>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</si>
  <si>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</si>
  <si>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</si>
  <si>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</si>
  <si>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</si>
  <si>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</si>
  <si>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</si>
  <si>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</si>
  <si>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</si>
  <si>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</si>
  <si>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</si>
  <si>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</si>
  <si>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</si>
  <si>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</si>
  <si>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</si>
  <si>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</si>
  <si>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</si>
  <si>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</si>
  <si>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</si>
  <si>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</si>
  <si>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</si>
  <si>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</si>
  <si>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</si>
  <si>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</si>
  <si>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</si>
  <si>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</si>
  <si>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</si>
  <si>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</si>
  <si>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</si>
  <si>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</si>
  <si>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</si>
  <si>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</si>
  <si>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</si>
  <si>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</si>
  <si>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</si>
  <si>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</si>
  <si>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</si>
  <si>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</si>
  <si>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</si>
  <si>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</si>
  <si>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</si>
  <si>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</si>
  <si>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</si>
  <si>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</si>
  <si>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</si>
  <si>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</si>
  <si>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</si>
  <si>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</si>
  <si>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</si>
  <si>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</si>
  <si>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</si>
  <si>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</si>
  <si>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</si>
  <si>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</si>
  <si>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</si>
  <si>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</si>
  <si>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</si>
  <si>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</si>
  <si>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</si>
  <si>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</si>
  <si>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</si>
  <si>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</si>
  <si>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</si>
  <si>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</si>
  <si>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</si>
  <si>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</si>
  <si>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</si>
  <si>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</si>
  <si>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</si>
  <si>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</si>
  <si>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</si>
  <si>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</si>
  <si>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</si>
  <si>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</si>
  <si>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</si>
  <si>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</si>
  <si>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</si>
  <si>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</si>
  <si>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</si>
  <si>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</si>
  <si>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</si>
  <si>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</si>
  <si>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</si>
  <si>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</si>
  <si>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</si>
  <si>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</si>
  <si>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</si>
  <si>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</si>
  <si>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</si>
  <si>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</si>
  <si>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</si>
  <si>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</si>
  <si>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</si>
  <si>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</si>
  <si>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</si>
  <si>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</si>
  <si>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</si>
  <si>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</si>
  <si>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</si>
  <si>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</si>
  <si>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</si>
  <si>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</si>
  <si>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</si>
  <si>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</si>
  <si>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</si>
  <si>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</si>
  <si>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</si>
  <si>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</si>
  <si>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</si>
  <si>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</si>
  <si>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</si>
  <si>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</si>
  <si>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</si>
  <si>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</si>
  <si>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</si>
  <si>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</si>
  <si>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</si>
  <si>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</si>
  <si>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</si>
  <si>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</si>
  <si>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</si>
  <si>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</si>
  <si>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</si>
  <si>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</si>
  <si>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</si>
  <si>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</si>
  <si>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</si>
  <si>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</si>
  <si>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</si>
  <si>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</si>
  <si>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</si>
  <si>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</si>
  <si>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</si>
  <si>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</si>
  <si>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</si>
  <si>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</si>
  <si>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</si>
  <si>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</si>
  <si>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</si>
  <si>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</si>
  <si>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</si>
  <si>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</si>
  <si>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</si>
  <si>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</si>
  <si>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</si>
  <si>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</si>
  <si>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</si>
  <si>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</si>
  <si>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</si>
  <si>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</si>
  <si>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</si>
  <si>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</si>
  <si>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</si>
  <si>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</si>
  <si>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</si>
  <si>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</si>
  <si>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</si>
  <si>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</si>
  <si>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</si>
  <si>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</si>
  <si>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</si>
  <si>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</si>
  <si>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</si>
  <si>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</si>
  <si>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</si>
  <si>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</si>
  <si>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</si>
  <si>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</si>
  <si>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</si>
  <si>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</si>
  <si>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</si>
  <si>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</si>
  <si>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</si>
  <si>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</si>
  <si>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</si>
  <si>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</si>
  <si>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</si>
  <si>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</si>
  <si>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</si>
  <si>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</si>
  <si>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</si>
  <si>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</si>
  <si>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</si>
  <si>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</si>
  <si>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</si>
  <si>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</si>
  <si>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</si>
  <si>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</si>
  <si>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</si>
  <si>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</si>
  <si>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</si>
  <si>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</si>
  <si>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</si>
  <si>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</si>
  <si>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</si>
  <si>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</si>
  <si>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</si>
  <si>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</si>
  <si>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</si>
  <si>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</si>
  <si>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</si>
  <si>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</si>
  <si>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</si>
  <si>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</si>
  <si>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</si>
  <si>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</si>
  <si>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</si>
  <si>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</si>
  <si>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</si>
  <si>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</si>
  <si>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</si>
  <si>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</si>
  <si>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</si>
  <si>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</si>
  <si>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</si>
  <si>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</si>
  <si>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</si>
  <si>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</si>
  <si>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</si>
  <si>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</si>
  <si>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</si>
  <si>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</si>
  <si>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</si>
  <si>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</si>
  <si>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</si>
  <si>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</si>
  <si>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</si>
  <si>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</si>
  <si>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</si>
  <si>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</si>
  <si>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</si>
  <si>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</si>
  <si>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</si>
  <si>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</si>
  <si>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</si>
  <si>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</si>
  <si>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</si>
  <si>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</si>
  <si>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</si>
  <si>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</si>
  <si>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</si>
  <si>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</si>
  <si>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</si>
  <si>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</si>
  <si>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</si>
  <si>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</si>
  <si>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</si>
  <si>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</si>
  <si>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</si>
  <si>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</si>
  <si>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</si>
  <si>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</si>
  <si>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</si>
  <si>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</si>
  <si>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</si>
  <si>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</si>
  <si>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</si>
  <si>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</si>
  <si>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</si>
  <si>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</si>
  <si>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</si>
  <si>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</si>
  <si>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</si>
  <si>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</si>
  <si>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</si>
  <si>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</si>
  <si>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</si>
  <si>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</si>
  <si>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</si>
  <si>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</si>
  <si>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</si>
  <si>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</si>
  <si>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</si>
  <si>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</si>
  <si>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</si>
  <si>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</si>
  <si>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</si>
  <si>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</si>
  <si>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</si>
  <si>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</si>
  <si>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</si>
  <si>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</si>
  <si>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</si>
  <si>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</si>
  <si>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</si>
  <si>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</si>
  <si>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</si>
  <si>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</si>
  <si>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</si>
  <si>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</si>
  <si>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</si>
  <si>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</si>
  <si>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</si>
  <si>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</si>
  <si>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</si>
  <si>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</si>
  <si>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</si>
  <si>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</si>
  <si>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</si>
  <si>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</si>
  <si>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</si>
  <si>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</si>
  <si>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</si>
  <si>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</si>
  <si>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</si>
  <si>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</si>
  <si>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</si>
  <si>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</si>
  <si>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</si>
  <si>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</si>
  <si>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</si>
  <si>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</si>
  <si>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</si>
  <si>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</si>
  <si>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</si>
  <si>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</si>
  <si>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</si>
  <si>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</si>
  <si>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</si>
  <si>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</si>
  <si>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</si>
  <si>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</si>
  <si>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</si>
  <si>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</si>
  <si>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</si>
  <si>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</si>
  <si>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</si>
  <si>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</si>
  <si>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</si>
  <si>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</si>
  <si>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</si>
  <si>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</si>
  <si>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</si>
  <si>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</si>
  <si>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</si>
  <si>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</si>
  <si>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</si>
  <si>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</si>
  <si>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</si>
  <si>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</si>
  <si>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</si>
  <si>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</si>
  <si>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</si>
  <si>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</si>
  <si>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</si>
  <si>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</si>
  <si>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</si>
  <si>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</si>
  <si>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</si>
  <si>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</si>
  <si>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</si>
  <si>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</si>
  <si>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</si>
  <si>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</si>
  <si>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</si>
  <si>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</si>
  <si>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</si>
  <si>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</si>
  <si>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</si>
  <si>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</si>
  <si>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</si>
  <si>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</si>
  <si>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</si>
  <si>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</si>
  <si>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</si>
  <si>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</si>
  <si>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</si>
  <si>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</si>
  <si>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</si>
  <si>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</si>
  <si>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</si>
  <si>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</si>
  <si>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</si>
  <si>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</si>
  <si>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</si>
  <si>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</si>
  <si>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</si>
  <si>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</si>
  <si>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</si>
  <si>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</si>
  <si>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</si>
  <si>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</si>
  <si>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</si>
  <si>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</si>
  <si>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</si>
  <si>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</si>
  <si>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</si>
  <si>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</si>
  <si>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</si>
  <si>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</si>
  <si>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</si>
  <si>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</si>
  <si>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</si>
  <si>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</si>
  <si>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</si>
  <si>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</si>
  <si>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</si>
  <si>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</si>
  <si>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</si>
  <si>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</si>
  <si>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</si>
  <si>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</si>
  <si>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</si>
  <si>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</si>
  <si>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</si>
  <si>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</si>
  <si>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</si>
  <si>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</si>
  <si>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</si>
  <si>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</si>
  <si>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</si>
  <si>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</si>
  <si>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</si>
  <si>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</si>
  <si>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</si>
  <si>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</si>
  <si>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</si>
  <si>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</si>
  <si>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</si>
  <si>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</si>
  <si>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</si>
  <si>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</si>
  <si>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</si>
  <si>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</si>
  <si>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</si>
  <si>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</si>
  <si>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</si>
  <si>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</si>
  <si>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</si>
  <si>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</si>
  <si>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</si>
  <si>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</si>
  <si>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</si>
  <si>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</si>
  <si>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</si>
  <si>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</si>
  <si>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</si>
  <si>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</si>
  <si>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</si>
  <si>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</si>
  <si>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</si>
  <si>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</si>
  <si>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</si>
  <si>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</si>
  <si>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</si>
  <si>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</si>
  <si>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</si>
  <si>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</si>
  <si>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</si>
  <si>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</si>
  <si>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</si>
  <si>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</si>
  <si>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</si>
  <si>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</si>
  <si>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</si>
  <si>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</si>
  <si>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</si>
  <si>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</si>
  <si>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</si>
  <si>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</si>
  <si>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</si>
  <si>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</si>
  <si>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</si>
  <si>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</si>
  <si>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</si>
  <si>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</si>
  <si>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</si>
  <si>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</si>
  <si>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</si>
  <si>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</si>
  <si>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</si>
  <si>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</si>
  <si>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</si>
  <si>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</si>
  <si>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</si>
  <si>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</si>
  <si>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</si>
  <si>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</si>
  <si>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</si>
  <si>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</si>
  <si>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</si>
  <si>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</si>
  <si>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</si>
  <si>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</si>
  <si>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</si>
  <si>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</si>
  <si>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</si>
  <si>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</si>
  <si>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</si>
  <si>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</si>
  <si>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</si>
  <si>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</si>
  <si>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</si>
  <si>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</si>
  <si>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</si>
  <si>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</si>
  <si>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</si>
  <si>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</si>
  <si>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</si>
  <si>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</si>
  <si>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</si>
  <si>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</si>
  <si>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</si>
  <si>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</si>
  <si>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</si>
  <si>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</si>
  <si>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</si>
  <si>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</si>
  <si>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</si>
  <si>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</si>
  <si>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</si>
  <si>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</si>
  <si>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</si>
  <si>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</si>
  <si>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</si>
  <si>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</si>
  <si>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</si>
  <si>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</si>
  <si>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</si>
  <si>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</si>
  <si>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</si>
  <si>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</si>
  <si>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</si>
  <si>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</si>
  <si>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</si>
  <si>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</si>
  <si>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</si>
  <si>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</si>
  <si>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</si>
  <si>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</si>
  <si>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</si>
  <si>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</si>
  <si>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</si>
  <si>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</si>
  <si>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</si>
  <si>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</si>
  <si>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</si>
  <si>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</si>
  <si>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</si>
  <si>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</si>
  <si>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</si>
  <si>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</si>
  <si>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</si>
  <si>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</si>
  <si>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</si>
  <si>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</si>
  <si>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</si>
  <si>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</si>
  <si>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</si>
  <si>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</si>
  <si>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</si>
  <si>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</si>
  <si>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</si>
  <si>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</si>
  <si>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</si>
  <si>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</si>
  <si>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</si>
  <si>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</si>
  <si>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</si>
  <si>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</si>
  <si>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</si>
  <si>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</si>
  <si>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</si>
  <si>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</si>
  <si>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</si>
  <si>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</si>
  <si>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</si>
  <si>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</si>
  <si>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</si>
  <si>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</si>
  <si>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</si>
  <si>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</si>
  <si>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</si>
  <si>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</si>
  <si>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</si>
  <si>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</si>
  <si>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</si>
  <si>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</si>
  <si>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</si>
  <si>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</si>
  <si>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</si>
  <si>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</si>
  <si>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</si>
  <si>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</si>
  <si>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</si>
  <si>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</si>
  <si>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</si>
  <si>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</si>
  <si>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</si>
  <si>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</si>
  <si>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</si>
  <si>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</si>
  <si>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</si>
  <si>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</si>
  <si>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</si>
  <si>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</si>
  <si>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</si>
  <si>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</si>
  <si>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</si>
  <si>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</si>
  <si>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</si>
  <si>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</si>
  <si>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</si>
  <si>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</si>
  <si>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</si>
  <si>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</si>
  <si>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</si>
  <si>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</si>
  <si>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</si>
  <si>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</si>
  <si>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</si>
  <si>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</si>
  <si>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</si>
  <si>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</si>
  <si>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</si>
  <si>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</si>
  <si>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</si>
  <si>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</si>
  <si>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</si>
  <si>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</si>
  <si>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</si>
  <si>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</si>
  <si>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</si>
  <si>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</si>
  <si>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</si>
  <si>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</si>
  <si>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</si>
  <si>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</si>
  <si>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</si>
  <si>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</si>
  <si>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</si>
  <si>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</si>
  <si>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</si>
  <si>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</si>
  <si>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</si>
  <si>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</si>
  <si>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</si>
  <si>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</si>
  <si>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</si>
  <si>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</si>
  <si>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</si>
  <si>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</si>
  <si>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</si>
  <si>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</si>
  <si>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</si>
  <si>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</si>
  <si>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</si>
  <si>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</si>
  <si>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</si>
  <si>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</si>
  <si>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</si>
  <si>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</si>
  <si>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</si>
  <si>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</si>
  <si>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</si>
  <si>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</si>
  <si>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</si>
  <si>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</si>
  <si>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</si>
  <si>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</si>
  <si>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</si>
  <si>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</si>
  <si>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</si>
  <si>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</si>
  <si>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</si>
  <si>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</si>
  <si>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</si>
  <si>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</si>
  <si>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</si>
  <si>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</si>
  <si>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</si>
  <si>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</si>
  <si>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</si>
  <si>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</si>
  <si>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</si>
  <si>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</si>
  <si>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</si>
  <si>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</si>
  <si>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</si>
  <si>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</si>
  <si>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</si>
  <si>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</si>
  <si>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</si>
  <si>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</si>
  <si>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</si>
  <si>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</si>
  <si>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</si>
  <si>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</si>
  <si>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</si>
  <si>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</si>
  <si>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</si>
  <si>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</si>
  <si>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</si>
  <si>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</si>
  <si>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</si>
  <si>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</si>
  <si>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</si>
  <si>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</si>
  <si>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</si>
  <si>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</si>
  <si>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</si>
  <si>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</si>
  <si>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</si>
  <si>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</si>
  <si>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</si>
  <si>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</si>
  <si>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</si>
  <si>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</si>
  <si>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</si>
  <si>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</si>
  <si>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</si>
  <si>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</si>
  <si>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</si>
  <si>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</si>
  <si>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</si>
  <si>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</si>
  <si>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</si>
  <si>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</si>
  <si>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</si>
  <si>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</si>
  <si>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</si>
  <si>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</si>
  <si>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</si>
  <si>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</si>
  <si>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</si>
  <si>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</si>
  <si>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</si>
  <si>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</si>
  <si>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</si>
  <si>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</si>
  <si>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</si>
  <si>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</si>
  <si>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</si>
  <si>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</si>
  <si>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</si>
  <si>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</si>
  <si>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</si>
  <si>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</si>
  <si>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</si>
  <si>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</si>
  <si>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</si>
  <si>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</si>
  <si>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</si>
  <si>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</si>
  <si>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</si>
  <si>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</si>
  <si>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</si>
  <si>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</si>
  <si>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</si>
  <si>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</si>
  <si>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</si>
  <si>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</si>
  <si>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</si>
  <si>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</si>
  <si>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</si>
  <si>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</si>
  <si>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</si>
  <si>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</si>
  <si>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</si>
  <si>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</si>
  <si>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</si>
  <si>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</si>
  <si>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</si>
  <si>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</si>
  <si>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</si>
  <si>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</si>
  <si>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</si>
  <si>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</si>
  <si>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</si>
  <si>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</si>
  <si>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</si>
  <si>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</si>
  <si>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</si>
  <si>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</si>
  <si>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</si>
  <si>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</si>
  <si>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</si>
  <si>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</si>
  <si>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</si>
  <si>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</si>
  <si>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</si>
  <si>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</si>
  <si>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</si>
  <si>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</si>
  <si>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</si>
  <si>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</si>
  <si>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</si>
  <si>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</si>
  <si>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</si>
  <si>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</si>
  <si>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</si>
  <si>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</si>
  <si>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</si>
  <si>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</si>
  <si>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</si>
  <si>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</si>
  <si>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</si>
  <si>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</si>
  <si>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</si>
  <si>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</si>
  <si>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</si>
  <si>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</si>
  <si>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</si>
  <si>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</si>
  <si>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</si>
  <si>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</si>
  <si>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</si>
  <si>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</si>
  <si>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</si>
  <si>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</si>
  <si>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</si>
  <si>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</si>
  <si>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</si>
  <si>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</si>
  <si>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</si>
  <si>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</si>
  <si>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</si>
  <si>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</si>
  <si>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</si>
  <si>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</si>
  <si>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</si>
  <si>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</si>
  <si>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</si>
  <si>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</si>
  <si>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</si>
  <si>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</si>
  <si>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</si>
  <si>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</si>
  <si>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</si>
  <si>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</si>
  <si>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</si>
  <si>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</si>
  <si>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</si>
  <si>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</si>
  <si>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</si>
  <si>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</si>
  <si>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</si>
  <si>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</si>
  <si>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</si>
  <si>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</si>
  <si>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</si>
  <si>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</si>
  <si>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</si>
  <si>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</si>
  <si>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</si>
  <si>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</si>
  <si>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</si>
  <si>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</si>
  <si>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</si>
  <si>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</si>
  <si>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</si>
  <si>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</si>
  <si>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</si>
  <si>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</si>
  <si>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</si>
  <si>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</si>
  <si>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</si>
  <si>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</si>
  <si>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</si>
  <si>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</si>
  <si>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</si>
  <si>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</si>
  <si>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</si>
  <si>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</si>
  <si>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</si>
  <si>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</si>
  <si>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</si>
  <si>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</si>
  <si>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</si>
  <si>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</si>
  <si>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</si>
  <si>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</si>
  <si>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</si>
  <si>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</si>
  <si>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</si>
  <si>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</si>
  <si>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</si>
  <si>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</si>
  <si>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</si>
  <si>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</si>
  <si>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</si>
  <si>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</si>
  <si>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</si>
  <si>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</si>
  <si>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</si>
  <si>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</si>
  <si>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</si>
  <si>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</si>
  <si>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</si>
  <si>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</si>
  <si>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</si>
  <si>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</si>
  <si>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</si>
  <si>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</si>
  <si>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</si>
  <si>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</si>
  <si>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</si>
  <si>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</si>
  <si>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</si>
  <si>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</si>
  <si>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</si>
  <si>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</si>
  <si>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</si>
  <si>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</si>
  <si>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</si>
  <si>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</si>
  <si>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</si>
  <si>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</si>
  <si>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</si>
  <si>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</si>
  <si>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</si>
  <si>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</si>
  <si>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</si>
  <si>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</si>
  <si>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</si>
  <si>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</si>
  <si>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</si>
  <si>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</si>
  <si>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</si>
  <si>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</si>
  <si>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</si>
  <si>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</si>
  <si>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</si>
  <si>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</si>
  <si>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</si>
  <si>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</si>
  <si>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</si>
  <si>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</si>
  <si>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</si>
  <si>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</si>
  <si>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</si>
  <si>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</si>
  <si>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</si>
  <si>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</si>
  <si>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</si>
  <si>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</si>
  <si>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</si>
  <si>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</si>
  <si>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</si>
  <si>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</si>
  <si>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</si>
  <si>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</si>
  <si>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</si>
  <si>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</si>
  <si>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</si>
  <si>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</si>
  <si>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</si>
  <si>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</si>
  <si>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</si>
  <si>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</si>
  <si>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</si>
  <si>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</si>
  <si>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</si>
  <si>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</si>
  <si>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</si>
  <si>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</si>
  <si>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</si>
  <si>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</si>
  <si>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</si>
  <si>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</si>
  <si>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</si>
  <si>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</si>
  <si>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</si>
  <si>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</si>
  <si>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</si>
  <si>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</si>
  <si>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</si>
  <si>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</si>
  <si>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</si>
  <si>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</si>
  <si>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</si>
  <si>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</si>
  <si>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</si>
  <si>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</si>
  <si>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</si>
  <si>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</si>
  <si>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</si>
  <si>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</si>
  <si>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</si>
  <si>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</si>
  <si>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</si>
  <si>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</si>
  <si>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</si>
  <si>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</si>
  <si>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</si>
  <si>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</si>
  <si>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</si>
  <si>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</si>
  <si>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</si>
  <si>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</si>
  <si>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</si>
  <si>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</si>
  <si>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</si>
  <si>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</si>
  <si>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</si>
  <si>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</si>
  <si>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</si>
  <si>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</si>
  <si>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</si>
  <si>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</si>
  <si>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</si>
  <si>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</si>
  <si>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</si>
  <si>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</si>
  <si>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</si>
  <si>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</si>
  <si>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</si>
  <si>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</si>
  <si>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</si>
  <si>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</si>
  <si>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</si>
  <si>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</si>
  <si>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</si>
  <si>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</si>
  <si>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</si>
  <si>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</si>
  <si>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</si>
  <si>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</si>
  <si>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</si>
  <si>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</si>
  <si>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</si>
  <si>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</si>
  <si>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</si>
  <si>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</si>
  <si>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</si>
  <si>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</si>
  <si>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</si>
  <si>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</si>
  <si>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</si>
  <si>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</si>
  <si>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</si>
  <si>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</si>
  <si>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</si>
  <si>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</si>
  <si>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</si>
  <si>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</si>
  <si>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</si>
  <si>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</si>
  <si>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</si>
  <si>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</si>
  <si>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</si>
  <si>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</si>
  <si>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</si>
  <si>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</si>
  <si>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</si>
  <si>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</si>
  <si>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</si>
  <si>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</si>
  <si>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</si>
  <si>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</si>
  <si>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</si>
  <si>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</si>
  <si>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</si>
  <si>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</si>
  <si>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</si>
  <si>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</si>
  <si>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</si>
  <si>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</si>
  <si>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</si>
  <si>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</si>
  <si>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</si>
  <si>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</si>
  <si>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</si>
  <si>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</si>
  <si>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</si>
  <si>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</si>
  <si>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</si>
  <si>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</si>
  <si>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</si>
  <si>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</si>
  <si>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</si>
  <si>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</si>
  <si>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</si>
  <si>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</si>
  <si>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</si>
  <si>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</si>
  <si>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</si>
  <si>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</si>
  <si>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</si>
  <si>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</si>
  <si>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</si>
  <si>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</si>
  <si>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</si>
  <si>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</si>
  <si>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</si>
  <si>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</si>
  <si>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</si>
  <si>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</si>
  <si>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</si>
  <si>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</si>
  <si>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</si>
  <si>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</si>
  <si>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</si>
  <si>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</si>
  <si>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</si>
  <si>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</si>
  <si>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</si>
  <si>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</si>
  <si>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</si>
  <si>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</si>
  <si>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</si>
  <si>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</si>
  <si>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</si>
  <si>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</si>
  <si>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</si>
  <si>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</si>
  <si>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</si>
  <si>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</si>
  <si>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</si>
  <si>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</si>
  <si>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</si>
  <si>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</si>
  <si>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</si>
  <si>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</si>
  <si>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</si>
  <si>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</si>
  <si>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</si>
  <si>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</si>
  <si>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</si>
  <si>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</si>
  <si>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</si>
  <si>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</si>
  <si>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</si>
  <si>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</si>
  <si>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</si>
  <si>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</si>
  <si>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</si>
  <si>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</si>
  <si>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</si>
  <si>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</si>
  <si>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</si>
  <si>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</si>
  <si>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</si>
  <si>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</si>
  <si>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</si>
  <si>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</si>
  <si>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</si>
  <si>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</si>
  <si>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</si>
  <si>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</si>
  <si>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</si>
  <si>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</si>
  <si>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</si>
  <si>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</si>
  <si>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</si>
  <si>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</si>
  <si>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</si>
  <si>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</si>
  <si>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</si>
  <si>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</si>
  <si>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</si>
  <si>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</si>
  <si>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</si>
  <si>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</si>
  <si>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</si>
  <si>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</si>
  <si>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</si>
  <si>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</si>
  <si>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</si>
  <si>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</si>
  <si>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</si>
  <si>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</si>
  <si>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</si>
  <si>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</si>
  <si>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</si>
  <si>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</si>
  <si>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</si>
  <si>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</si>
  <si>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</si>
  <si>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</si>
  <si>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</si>
  <si>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</si>
  <si>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</si>
  <si>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</si>
  <si>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</si>
  <si>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</si>
  <si>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</si>
  <si>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</si>
  <si>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</si>
  <si>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</si>
  <si>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</si>
  <si>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</si>
  <si>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</si>
  <si>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</si>
  <si>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</si>
  <si>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</si>
  <si>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</si>
  <si>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</si>
  <si>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</si>
  <si>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</si>
  <si>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</si>
  <si>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</si>
  <si>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</si>
  <si>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</si>
  <si>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</si>
  <si>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</si>
  <si>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</si>
  <si>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</si>
  <si>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</si>
  <si>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</si>
  <si>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</si>
  <si>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</si>
  <si>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</si>
  <si>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</si>
  <si>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</si>
  <si>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</si>
  <si>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</si>
  <si>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</si>
  <si>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</si>
  <si>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</si>
  <si>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</si>
  <si>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</si>
  <si>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</si>
  <si>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</si>
  <si>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</si>
  <si>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</si>
  <si>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</si>
  <si>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</si>
  <si>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</si>
  <si>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</si>
  <si>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</si>
  <si>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</si>
  <si>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</si>
  <si>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</si>
  <si>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</si>
  <si>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</si>
  <si>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</si>
  <si>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</si>
  <si>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</si>
  <si>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</si>
  <si>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</si>
  <si>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</si>
  <si>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</si>
  <si>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</si>
  <si>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</si>
  <si>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</si>
  <si>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</si>
  <si>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</si>
  <si>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</si>
  <si>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</si>
  <si>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</si>
  <si>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</si>
  <si>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</si>
  <si>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</si>
  <si>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</si>
  <si>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</si>
  <si>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</si>
  <si>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</si>
  <si>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</si>
  <si>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</si>
  <si>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</si>
  <si>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</si>
  <si>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</si>
  <si>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</si>
  <si>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</si>
  <si>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</si>
  <si>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</si>
  <si>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</si>
  <si>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</si>
  <si>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</si>
  <si>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</si>
  <si>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</si>
  <si>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</si>
  <si>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</si>
  <si>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</si>
  <si>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</si>
  <si>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</si>
  <si>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</si>
  <si>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</si>
  <si>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</si>
  <si>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</si>
  <si>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</si>
  <si>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</si>
  <si>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</si>
  <si>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</si>
  <si>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</si>
  <si>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</si>
  <si>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</si>
  <si>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</si>
  <si>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</si>
  <si>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</si>
  <si>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</si>
  <si>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</si>
  <si>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</si>
  <si>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</si>
  <si>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</si>
  <si>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</si>
  <si>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</si>
  <si>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</si>
  <si>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</si>
  <si>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</si>
  <si>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</si>
  <si>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</si>
  <si>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</si>
  <si>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</si>
  <si>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</si>
  <si>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</si>
  <si>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</si>
  <si>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</si>
  <si>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</si>
  <si>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</si>
  <si>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</si>
  <si>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</si>
  <si>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</si>
  <si>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</si>
  <si>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</si>
  <si>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</si>
  <si>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</si>
  <si>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</si>
  <si>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</si>
  <si>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</si>
  <si>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</si>
  <si>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</si>
  <si>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</si>
  <si>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</si>
  <si>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</si>
  <si>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</si>
  <si>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</si>
  <si>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</si>
  <si>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</si>
  <si>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</si>
  <si>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</si>
  <si>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</si>
  <si>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</si>
  <si>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</si>
  <si>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</si>
  <si>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</si>
  <si>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</si>
  <si>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</si>
  <si>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</si>
  <si>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</si>
  <si>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</si>
  <si>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</si>
  <si>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</si>
  <si>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</si>
  <si>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</si>
  <si>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</si>
  <si>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</si>
  <si>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</si>
  <si>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</si>
  <si>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</si>
  <si>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</si>
  <si>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</si>
  <si>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</si>
  <si>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</si>
  <si>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</si>
  <si>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</si>
  <si>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</si>
  <si>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</si>
  <si>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</si>
  <si>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</si>
  <si>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</si>
  <si>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</si>
  <si>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</si>
  <si>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</si>
  <si>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</si>
  <si>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</si>
  <si>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</si>
  <si>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</si>
  <si>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</si>
  <si>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</si>
  <si>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</si>
  <si>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</si>
  <si>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</si>
  <si>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</si>
  <si>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</si>
  <si>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</si>
  <si>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</si>
  <si>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</si>
  <si>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</si>
  <si>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</si>
  <si>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</si>
  <si>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</si>
  <si>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</si>
  <si>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</si>
  <si>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</si>
  <si>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</si>
  <si>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</si>
  <si>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</si>
  <si>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</si>
  <si>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</si>
  <si>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</si>
  <si>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</si>
  <si>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</si>
  <si>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</si>
  <si>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</si>
  <si>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</si>
  <si>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</si>
  <si>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</si>
  <si>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</si>
  <si>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</si>
  <si>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</si>
  <si>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</si>
  <si>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</si>
  <si>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</si>
  <si>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</si>
  <si>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</si>
  <si>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</si>
  <si>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</si>
  <si>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</si>
  <si>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</si>
  <si>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</si>
  <si>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</si>
  <si>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</si>
  <si>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</si>
  <si>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</si>
  <si>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</si>
  <si>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</si>
  <si>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</si>
  <si>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</si>
  <si>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</si>
  <si>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</si>
  <si>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</si>
  <si>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</si>
  <si>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</si>
  <si>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</si>
  <si>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</si>
  <si>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</si>
  <si>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</si>
  <si>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</si>
  <si>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</si>
  <si>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</si>
  <si>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</si>
  <si>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</si>
  <si>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</si>
  <si>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</si>
  <si>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</si>
  <si>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</si>
  <si>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</si>
  <si>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</si>
  <si>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</si>
  <si>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</si>
  <si>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</si>
  <si>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</si>
  <si>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</si>
  <si>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</si>
  <si>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</si>
  <si>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</si>
  <si>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</si>
  <si>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</si>
  <si>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</si>
  <si>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</si>
  <si>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</si>
  <si>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</si>
  <si>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</si>
  <si>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</si>
  <si>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</si>
  <si>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</si>
  <si>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</si>
  <si>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</si>
  <si>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</si>
  <si>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</si>
  <si>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</si>
  <si>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</si>
  <si>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</si>
  <si>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</si>
  <si>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</si>
  <si>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</si>
  <si>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</si>
  <si>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</si>
  <si>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</si>
  <si>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</si>
  <si>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</si>
  <si>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</si>
  <si>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</si>
  <si>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</si>
  <si>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</si>
  <si>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</si>
  <si>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</si>
  <si>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</si>
  <si>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</si>
  <si>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</si>
  <si>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</si>
  <si>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</si>
  <si>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</si>
  <si>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</si>
  <si>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</si>
  <si>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</si>
  <si>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</si>
  <si>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</si>
  <si>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</si>
  <si>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</si>
  <si>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</si>
  <si>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</si>
  <si>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</si>
  <si>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</si>
  <si>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</si>
  <si>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</si>
  <si>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</si>
  <si>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</si>
  <si>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</si>
  <si>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</si>
  <si>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</si>
  <si>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</si>
  <si>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</si>
  <si>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</si>
  <si>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</si>
  <si>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</si>
  <si>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</si>
  <si>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</si>
  <si>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</si>
  <si>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</si>
  <si>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</si>
  <si>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</si>
  <si>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</si>
  <si>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</si>
  <si>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</si>
  <si>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</si>
  <si>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</si>
  <si>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</si>
  <si>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</si>
  <si>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</si>
  <si>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</si>
  <si>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</si>
  <si>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</si>
  <si>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</si>
  <si>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</si>
  <si>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</si>
  <si>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</si>
  <si>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</si>
  <si>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</si>
  <si>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</si>
  <si>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</si>
  <si>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</si>
  <si>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</si>
  <si>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</si>
  <si>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</si>
  <si>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</si>
  <si>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</si>
  <si>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</si>
  <si>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</si>
  <si>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</si>
  <si>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</si>
  <si>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</si>
  <si>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</si>
  <si>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</si>
  <si>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</si>
  <si>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</si>
  <si>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</si>
  <si>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</si>
  <si>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</si>
  <si>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</si>
  <si>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</si>
  <si>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</si>
  <si>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</si>
  <si>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</si>
  <si>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</si>
  <si>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</si>
  <si>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</si>
  <si>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</si>
  <si>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</si>
  <si>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</si>
  <si>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</si>
  <si>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</si>
  <si>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</si>
  <si>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</si>
  <si>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</si>
  <si>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</si>
  <si>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</si>
  <si>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</si>
  <si>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</si>
  <si>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</si>
  <si>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</si>
  <si>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</si>
  <si>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</si>
  <si>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</si>
  <si>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</si>
  <si>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</si>
  <si>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</si>
  <si>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</si>
  <si>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</si>
  <si>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</si>
  <si>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</si>
  <si>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</si>
  <si>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</si>
  <si>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</si>
  <si>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</si>
  <si>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</si>
  <si>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</si>
  <si>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</si>
  <si>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</si>
  <si>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</si>
  <si>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</si>
  <si>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</si>
  <si>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</si>
  <si>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</si>
  <si>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</si>
  <si>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</si>
  <si>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</si>
  <si>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</si>
  <si>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</si>
  <si>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</si>
  <si>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</si>
  <si>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</si>
  <si>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</si>
  <si>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</si>
  <si>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</si>
  <si>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</si>
  <si>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</si>
  <si>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</si>
  <si>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</si>
  <si>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</si>
  <si>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</si>
  <si>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</si>
  <si>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</si>
  <si>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</si>
  <si>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</si>
  <si>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</si>
  <si>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</si>
  <si>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</si>
  <si>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</si>
  <si>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</si>
  <si>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</si>
  <si>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</si>
  <si>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</si>
  <si>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</si>
  <si>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</si>
  <si>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</si>
  <si>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</si>
  <si>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</si>
  <si>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</si>
  <si>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</si>
  <si>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</si>
  <si>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</si>
  <si>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</si>
  <si>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</si>
  <si>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</si>
  <si>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</si>
  <si>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</si>
  <si>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</si>
  <si>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</si>
  <si>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</si>
  <si>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</si>
  <si>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</si>
  <si>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</si>
  <si>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</si>
  <si>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</si>
  <si>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</si>
  <si>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</si>
  <si>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</si>
  <si>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</si>
  <si>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</si>
  <si>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</si>
  <si>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</si>
  <si>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</si>
  <si>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</si>
  <si>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</si>
  <si>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</si>
  <si>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</si>
  <si>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</si>
  <si>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</si>
  <si>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</si>
  <si>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</si>
  <si>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</si>
  <si>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</si>
  <si>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</si>
  <si>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</si>
  <si>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</si>
  <si>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</si>
  <si>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</si>
  <si>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</si>
  <si>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</si>
  <si>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</si>
  <si>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</si>
  <si>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</si>
  <si>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</si>
  <si>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</si>
  <si>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</si>
  <si>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</si>
  <si>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</si>
  <si>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</si>
  <si>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</si>
  <si>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</si>
  <si>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</si>
  <si>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</si>
  <si>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</si>
  <si>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</si>
  <si>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</si>
  <si>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</si>
  <si>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</si>
  <si>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</si>
  <si>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</si>
  <si>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</si>
  <si>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</si>
  <si>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</si>
  <si>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</si>
  <si>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</si>
  <si>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</si>
  <si>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</si>
  <si>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</si>
  <si>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</si>
  <si>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</si>
  <si>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</si>
  <si>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</si>
  <si>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</si>
  <si>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</si>
  <si>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</si>
  <si>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</si>
  <si>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</si>
  <si>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</si>
  <si>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</si>
  <si>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</si>
  <si>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</si>
  <si>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</si>
  <si>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</si>
  <si>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</si>
  <si>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</si>
  <si>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</si>
  <si>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</si>
  <si>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</si>
  <si>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</si>
  <si>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</si>
  <si>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</si>
  <si>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</si>
  <si>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</si>
  <si>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</si>
  <si>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</si>
  <si>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</si>
  <si>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</si>
  <si>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</si>
  <si>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</si>
  <si>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</si>
  <si>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</si>
  <si>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</si>
  <si>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</si>
  <si>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</si>
  <si>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</si>
  <si>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</si>
  <si>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</si>
  <si>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</si>
  <si>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</si>
  <si>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</si>
  <si>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</si>
  <si>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</si>
  <si>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</si>
  <si>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</si>
  <si>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</si>
  <si>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</si>
  <si>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</si>
  <si>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</si>
  <si>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</si>
  <si>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</si>
  <si>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</si>
  <si>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</si>
  <si>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</si>
  <si>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</si>
  <si>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</si>
  <si>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</si>
  <si>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</si>
  <si>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</si>
  <si>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</si>
  <si>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</si>
  <si>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</si>
  <si>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</si>
  <si>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</si>
  <si>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</si>
  <si>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</si>
  <si>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</si>
  <si>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</si>
  <si>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</si>
  <si>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</si>
  <si>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</si>
  <si>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</si>
  <si>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</si>
  <si>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</si>
  <si>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</si>
  <si>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</si>
  <si>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</si>
  <si>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</si>
  <si>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</si>
  <si>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</si>
  <si>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</si>
  <si>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</si>
  <si>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</si>
  <si>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</si>
  <si>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</si>
  <si>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</si>
  <si>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</si>
  <si>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</si>
  <si>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</si>
  <si>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</si>
  <si>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</si>
  <si>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</si>
  <si>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</si>
  <si>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</si>
  <si>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</si>
  <si>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</si>
  <si>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</si>
  <si>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</si>
  <si>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</si>
  <si>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</si>
  <si>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</si>
  <si>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</si>
  <si>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</si>
  <si>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</si>
  <si>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</si>
  <si>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</si>
  <si>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</si>
  <si>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</si>
  <si>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</si>
  <si>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</si>
  <si>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</si>
  <si>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</si>
  <si>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</si>
  <si>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</si>
  <si>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</si>
  <si>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</si>
  <si>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</si>
  <si>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</si>
  <si>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</si>
  <si>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</si>
  <si>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</si>
  <si>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</si>
  <si>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</si>
  <si>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</si>
  <si>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</si>
  <si>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</si>
  <si>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</si>
  <si>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</si>
  <si>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</si>
  <si>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</si>
  <si>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</si>
  <si>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</si>
  <si>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</si>
  <si>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</si>
  <si>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</si>
  <si>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</si>
  <si>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</si>
  <si>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</si>
  <si>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</si>
  <si>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</si>
  <si>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</si>
  <si>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</si>
  <si>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</si>
  <si>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</si>
  <si>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</si>
  <si>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</si>
  <si>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</si>
  <si>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</si>
  <si>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</si>
  <si>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</si>
  <si>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</si>
  <si>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</si>
  <si>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</si>
  <si>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</si>
  <si>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</si>
  <si>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</si>
  <si>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</si>
  <si>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</si>
  <si>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</si>
  <si>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</si>
  <si>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</si>
  <si>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</si>
  <si>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</si>
  <si>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</si>
  <si>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</si>
  <si>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</si>
  <si>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</si>
  <si>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</si>
  <si>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</si>
  <si>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</si>
  <si>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</si>
  <si>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</si>
  <si>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</si>
  <si>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</si>
  <si>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</si>
  <si>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</si>
  <si>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</si>
  <si>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</si>
  <si>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</si>
  <si>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</si>
  <si>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</si>
  <si>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</si>
  <si>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</si>
  <si>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</si>
  <si>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</si>
  <si>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</si>
  <si>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</si>
  <si>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</si>
  <si>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</si>
  <si>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</si>
  <si>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</si>
  <si>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</si>
  <si>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</si>
  <si>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</si>
  <si>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</si>
  <si>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</si>
  <si>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</si>
  <si>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</si>
  <si>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</si>
  <si>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</si>
  <si>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</si>
  <si>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</si>
  <si>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</si>
  <si>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</si>
  <si>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</si>
  <si>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</si>
  <si>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</si>
  <si>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</si>
  <si>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</si>
  <si>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</si>
  <si>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</si>
  <si>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</si>
  <si>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</si>
  <si>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</si>
  <si>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</si>
  <si>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</si>
  <si>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</si>
  <si>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</si>
  <si>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</si>
  <si>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</si>
  <si>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</si>
  <si>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</si>
  <si>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</si>
  <si>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</si>
  <si>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</si>
  <si>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</si>
  <si>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</si>
  <si>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</si>
  <si>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</si>
  <si>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</si>
  <si>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</si>
  <si>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</si>
  <si>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</si>
  <si>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</si>
  <si>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</si>
  <si>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</si>
  <si>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</si>
  <si>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</si>
  <si>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</si>
  <si>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</si>
  <si>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</si>
  <si>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</si>
  <si>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</si>
  <si>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</si>
  <si>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</si>
  <si>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</si>
  <si>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</si>
  <si>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</si>
  <si>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</si>
  <si>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</si>
  <si>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</si>
  <si>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</si>
  <si>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</si>
  <si>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</si>
  <si>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</si>
  <si>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</si>
  <si>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</si>
  <si>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</si>
  <si>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</si>
  <si>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</si>
  <si>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</si>
  <si>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</si>
  <si>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</si>
  <si>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</si>
  <si>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</si>
  <si>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</si>
  <si>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</si>
  <si>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</si>
  <si>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</si>
  <si>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</si>
  <si>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</si>
  <si>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</si>
  <si>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</si>
  <si>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</si>
  <si>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</si>
  <si>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</si>
  <si>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</si>
  <si>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</si>
  <si>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</si>
  <si>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</si>
  <si>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</si>
  <si>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</si>
  <si>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</si>
  <si>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</si>
  <si>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</si>
  <si>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</si>
  <si>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</si>
  <si>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</si>
  <si>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</si>
  <si>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</si>
  <si>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</si>
  <si>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</si>
  <si>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</si>
  <si>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</si>
  <si>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</si>
  <si>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</si>
  <si>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</si>
  <si>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</si>
  <si>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</si>
  <si>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</si>
  <si>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</si>
  <si>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</si>
  <si>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</si>
  <si>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</si>
  <si>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</si>
  <si>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</si>
  <si>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</si>
  <si>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</si>
  <si>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</si>
  <si>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</si>
  <si>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</si>
  <si>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</si>
  <si>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</si>
  <si>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</si>
  <si>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</si>
  <si>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</si>
  <si>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</si>
  <si>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</si>
  <si>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</si>
  <si>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</si>
  <si>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</si>
  <si>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</si>
  <si>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</si>
  <si>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</si>
  <si>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</si>
  <si>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</si>
  <si>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</si>
  <si>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</si>
  <si>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</si>
  <si>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</si>
  <si>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</si>
  <si>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</si>
  <si>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</si>
  <si>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</si>
  <si>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</si>
  <si>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</si>
  <si>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</si>
  <si>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</si>
  <si>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</si>
  <si>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</si>
  <si>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</si>
  <si>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</si>
  <si>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</si>
  <si>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</si>
  <si>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</si>
  <si>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</si>
  <si>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</si>
  <si>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</si>
  <si>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</si>
  <si>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</si>
  <si>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</si>
  <si>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</si>
  <si>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</si>
  <si>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</si>
  <si>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</si>
  <si>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</si>
  <si>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</si>
  <si>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</si>
  <si>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</si>
  <si>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</si>
  <si>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</si>
  <si>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</si>
  <si>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</si>
  <si>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</si>
  <si>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</si>
  <si>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</si>
  <si>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</si>
  <si>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</si>
  <si>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</si>
  <si>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</si>
  <si>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</si>
  <si>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</si>
  <si>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</si>
  <si>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</si>
  <si>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</si>
  <si>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</si>
  <si>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</si>
  <si>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</si>
  <si>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</si>
  <si>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</si>
  <si>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</si>
  <si>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</si>
  <si>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</si>
  <si>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</si>
  <si>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</si>
  <si>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</si>
  <si>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</si>
  <si>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</si>
  <si>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</si>
  <si>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</si>
  <si>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</si>
  <si>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</si>
  <si>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</si>
  <si>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</si>
  <si>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</si>
  <si>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</si>
  <si>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</si>
  <si>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</si>
  <si>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</si>
  <si>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</si>
  <si>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</si>
  <si>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</si>
  <si>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</si>
  <si>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</si>
  <si>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</si>
  <si>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</si>
  <si>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</si>
  <si>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</si>
  <si>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</si>
  <si>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</si>
  <si>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</si>
  <si>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</si>
  <si>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</si>
  <si>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</si>
  <si>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</si>
  <si>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</si>
  <si>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</si>
  <si>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</si>
  <si>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</si>
  <si>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</si>
  <si>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</si>
  <si>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</si>
  <si>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</si>
  <si>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</si>
  <si>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</si>
  <si>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</si>
  <si>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</si>
  <si>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</si>
  <si>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</si>
  <si>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</si>
  <si>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</si>
  <si>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</si>
  <si>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</si>
  <si>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</si>
  <si>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</si>
  <si>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</si>
  <si>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</si>
  <si>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</si>
  <si>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</si>
  <si>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</si>
  <si>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</si>
  <si>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</si>
  <si>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</si>
  <si>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</si>
  <si>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</si>
  <si>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</si>
  <si>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</si>
  <si>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</si>
  <si>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</si>
  <si>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</si>
  <si>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</si>
  <si>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</si>
  <si>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</si>
  <si>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</si>
  <si>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</si>
  <si>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</si>
  <si>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</si>
  <si>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</si>
  <si>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</si>
  <si>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</si>
  <si>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</si>
  <si>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</si>
  <si>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</si>
  <si>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</si>
  <si>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</si>
  <si>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</si>
  <si>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</si>
  <si>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</si>
  <si>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</si>
  <si>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</si>
  <si>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</si>
  <si>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</si>
  <si>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</si>
  <si>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</si>
  <si>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</si>
  <si>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</si>
  <si>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</si>
  <si>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</si>
  <si>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</si>
  <si>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</si>
  <si>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</si>
  <si>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</si>
  <si>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</si>
  <si>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</si>
  <si>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</si>
  <si>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</si>
  <si>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</si>
  <si>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</si>
  <si>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</si>
  <si>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</si>
  <si>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</si>
  <si>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</si>
  <si>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</si>
  <si>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</si>
  <si>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</si>
  <si>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</si>
  <si>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</si>
  <si>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</si>
  <si>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</si>
  <si>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</si>
  <si>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</si>
  <si>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</si>
  <si>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</si>
  <si>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</si>
  <si>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</si>
  <si>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</si>
  <si>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</si>
  <si>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</si>
  <si>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</si>
  <si>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</si>
  <si>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</si>
  <si>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</si>
  <si>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</si>
  <si>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</si>
  <si>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</si>
  <si>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</si>
  <si>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</si>
  <si>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</si>
  <si>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</si>
  <si>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</si>
  <si>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</si>
  <si>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</si>
  <si>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</si>
  <si>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</si>
  <si>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</si>
  <si>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</si>
  <si>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</si>
  <si>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</si>
  <si>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</si>
  <si>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</si>
  <si>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</si>
  <si>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</si>
  <si>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</si>
  <si>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</si>
  <si>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</si>
  <si>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</si>
  <si>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</si>
  <si>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</si>
  <si>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</si>
  <si>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</si>
  <si>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</si>
  <si>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</si>
  <si>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</si>
  <si>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</si>
  <si>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</si>
  <si>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</si>
  <si>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</si>
  <si>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</si>
  <si>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</si>
  <si>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</si>
  <si>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</si>
  <si>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</si>
  <si>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</si>
  <si>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</si>
  <si>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</si>
  <si>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</si>
  <si>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</si>
  <si>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</si>
  <si>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</si>
  <si>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</si>
  <si>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</si>
  <si>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</si>
  <si>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</si>
  <si>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</si>
  <si>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</si>
  <si>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</si>
  <si>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</si>
  <si>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</si>
  <si>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</si>
  <si>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</si>
  <si>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</si>
  <si>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</si>
  <si>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</si>
  <si>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</si>
  <si>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</si>
  <si>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</si>
  <si>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</si>
  <si>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</si>
  <si>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</si>
  <si>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</si>
  <si>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</si>
  <si>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</si>
  <si>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</si>
  <si>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</si>
  <si>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</si>
  <si>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</si>
  <si>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</si>
  <si>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</si>
  <si>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</si>
  <si>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</si>
  <si>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</si>
  <si>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</si>
  <si>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</si>
  <si>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</si>
  <si>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</si>
  <si>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</si>
  <si>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</si>
  <si>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</si>
  <si>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</si>
  <si>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</si>
  <si>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</si>
  <si>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</si>
  <si>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</si>
  <si>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</si>
  <si>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</si>
  <si>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</si>
  <si>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</si>
  <si>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</si>
  <si>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</si>
  <si>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</si>
  <si>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</si>
  <si>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</si>
  <si>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</si>
  <si>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</si>
  <si>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</si>
  <si>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</si>
  <si>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</si>
  <si>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</si>
  <si>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</si>
  <si>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</si>
  <si>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</si>
  <si>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</si>
  <si>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</si>
  <si>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</si>
  <si>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</si>
  <si>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</si>
  <si>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</si>
  <si>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</si>
  <si>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</si>
  <si>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</si>
  <si>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</si>
  <si>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</si>
  <si>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</si>
  <si>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</si>
  <si>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</si>
  <si>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</si>
  <si>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</si>
  <si>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</si>
  <si>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</si>
  <si>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</si>
  <si>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</si>
  <si>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</si>
  <si>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</si>
  <si>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</si>
  <si>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</si>
  <si>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</si>
  <si>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</si>
  <si>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</si>
  <si>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</si>
  <si>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</si>
  <si>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</si>
  <si>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</si>
  <si>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</si>
  <si>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</si>
  <si>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</si>
  <si>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</si>
  <si>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</si>
  <si>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</si>
  <si>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</si>
  <si>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</si>
  <si>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</si>
  <si>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</si>
  <si>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</si>
  <si>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</si>
  <si>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</si>
  <si>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</si>
  <si>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</si>
  <si>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</si>
  <si>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</si>
  <si>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</si>
  <si>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</si>
  <si>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</si>
  <si>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</si>
  <si>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</si>
  <si>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</si>
  <si>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</si>
  <si>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</si>
  <si>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</si>
  <si>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</si>
  <si>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</si>
  <si>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</si>
  <si>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</si>
  <si>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</si>
  <si>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</si>
  <si>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</si>
  <si>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</si>
  <si>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</si>
  <si>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</si>
  <si>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</si>
  <si>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</si>
  <si>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</si>
  <si>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</si>
  <si>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</si>
  <si>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</si>
  <si>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</si>
  <si>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</si>
  <si>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</si>
  <si>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</si>
  <si>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</si>
  <si>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</si>
  <si>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</si>
  <si>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</si>
  <si>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</si>
  <si>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</si>
  <si>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</si>
  <si>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</si>
  <si>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</si>
  <si>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</si>
  <si>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</si>
  <si>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</si>
  <si>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</si>
  <si>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</si>
  <si>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</si>
  <si>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</si>
  <si>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</si>
  <si>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</si>
  <si>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</si>
  <si>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</si>
  <si>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</si>
  <si>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</si>
  <si>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</si>
  <si>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</si>
  <si>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</si>
  <si>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</si>
  <si>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</si>
  <si>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</si>
  <si>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</si>
  <si>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</si>
  <si>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</si>
  <si>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</si>
  <si>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</si>
  <si>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</si>
  <si>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</si>
  <si>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</si>
  <si>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</si>
  <si>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</si>
  <si>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</si>
  <si>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</si>
  <si>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</si>
  <si>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</si>
  <si>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</si>
  <si>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</si>
  <si>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</si>
  <si>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</si>
  <si>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</si>
  <si>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</si>
  <si>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</si>
  <si>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</si>
  <si>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</si>
  <si>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</si>
  <si>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</si>
  <si>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</si>
  <si>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</si>
  <si>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</si>
  <si>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</si>
  <si>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</si>
  <si>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</si>
  <si>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</si>
  <si>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</si>
  <si>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</si>
  <si>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</si>
  <si>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</si>
  <si>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</si>
  <si>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</si>
  <si>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</si>
  <si>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</si>
  <si>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</si>
  <si>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</si>
  <si>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</si>
  <si>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</si>
  <si>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</si>
  <si>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</si>
  <si>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</si>
  <si>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</si>
  <si>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</si>
  <si>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</si>
  <si>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</si>
  <si>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</si>
  <si>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</si>
  <si>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</si>
  <si>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</si>
  <si>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</si>
  <si>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</si>
  <si>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</si>
  <si>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</si>
  <si>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</si>
  <si>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</si>
  <si>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</si>
  <si>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</si>
  <si>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</si>
  <si>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</si>
  <si>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</si>
  <si>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</si>
  <si>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</si>
  <si>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</si>
  <si>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</si>
  <si>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</si>
  <si>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</si>
  <si>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</si>
  <si>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</si>
  <si>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</si>
  <si>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</si>
  <si>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</si>
  <si>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</si>
  <si>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</si>
  <si>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</si>
  <si>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</si>
  <si>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</si>
  <si>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</si>
  <si>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</si>
  <si>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</si>
  <si>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</si>
  <si>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</si>
  <si>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</si>
  <si>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</si>
  <si>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</si>
  <si>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</si>
  <si>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</si>
  <si>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</si>
  <si>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</si>
  <si>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</si>
  <si>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</si>
  <si>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</si>
  <si>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</si>
  <si>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</si>
  <si>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</si>
  <si>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</si>
  <si>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</si>
  <si>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</si>
  <si>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</si>
  <si>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</si>
  <si>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</si>
  <si>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</si>
  <si>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</si>
  <si>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</si>
  <si>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</si>
  <si>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</si>
  <si>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</si>
  <si>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</si>
  <si>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</si>
  <si>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</si>
  <si>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</si>
  <si>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</si>
  <si>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</si>
  <si>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</si>
  <si>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</si>
  <si>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</si>
  <si>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</si>
  <si>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</si>
  <si>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</si>
  <si>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</si>
  <si>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</si>
  <si>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</si>
  <si>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</si>
  <si>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</si>
  <si>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</si>
  <si>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</si>
  <si>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</si>
  <si>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</si>
  <si>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</si>
  <si>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</si>
  <si>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</si>
  <si>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</si>
  <si>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</si>
  <si>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</si>
  <si>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</si>
  <si>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</si>
  <si>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</si>
  <si>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</si>
  <si>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</si>
  <si>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</si>
  <si>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</si>
  <si>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</si>
  <si>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</si>
  <si>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</si>
  <si>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</si>
  <si>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</si>
  <si>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</si>
  <si>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</si>
  <si>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</si>
  <si>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</si>
  <si>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</si>
  <si>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</si>
  <si>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</si>
  <si>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</si>
  <si>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</si>
  <si>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</si>
  <si>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</si>
  <si>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</si>
  <si>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</si>
  <si>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</si>
  <si>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</si>
  <si>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</si>
  <si>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</si>
  <si>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</si>
  <si>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</si>
  <si>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</si>
  <si>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</si>
  <si>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</si>
  <si>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</si>
  <si>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</si>
  <si>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</si>
  <si>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</si>
  <si>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</si>
  <si>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</si>
  <si>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</si>
  <si>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</si>
  <si>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</si>
  <si>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</si>
  <si>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</si>
  <si>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</si>
  <si>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</si>
  <si>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</si>
  <si>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</si>
  <si>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</si>
  <si>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</si>
  <si>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</si>
  <si>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</si>
  <si>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</si>
  <si>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</si>
  <si>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</si>
  <si>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</si>
  <si>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</si>
  <si>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</si>
  <si>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</si>
  <si>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</si>
  <si>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</si>
  <si>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</si>
  <si>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</si>
  <si>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</si>
  <si>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</si>
  <si>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</si>
  <si>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</si>
  <si>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</si>
  <si>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</si>
  <si>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</si>
  <si>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</si>
  <si>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</si>
  <si>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</si>
  <si>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</si>
  <si>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</si>
  <si>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</si>
  <si>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</si>
  <si>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</si>
  <si>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</si>
  <si>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</si>
  <si>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</si>
  <si>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</si>
  <si>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</si>
  <si>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</si>
  <si>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</si>
  <si>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</si>
  <si>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</si>
  <si>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</si>
  <si>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</si>
  <si>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</si>
  <si>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</si>
  <si>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</si>
  <si>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</si>
  <si>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</si>
  <si>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</si>
  <si>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</si>
  <si>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</si>
  <si>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</si>
  <si>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</si>
  <si>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</si>
  <si>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</si>
  <si>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</si>
  <si>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</si>
  <si>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</si>
  <si>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</si>
  <si>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</si>
  <si>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</si>
  <si>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</si>
  <si>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</si>
  <si>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</si>
  <si>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</si>
  <si>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</si>
  <si>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</si>
  <si>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</si>
  <si>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</si>
  <si>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</si>
  <si>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</si>
  <si>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</si>
  <si>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</si>
  <si>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</si>
  <si>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</si>
  <si>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</si>
  <si>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</si>
  <si>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</si>
  <si>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</si>
  <si>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</si>
  <si>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</si>
  <si>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</si>
  <si>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</si>
  <si>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</si>
  <si>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</si>
  <si>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</si>
  <si>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</si>
  <si>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</si>
  <si>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</si>
  <si>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</si>
  <si>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</si>
  <si>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</si>
  <si>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</si>
  <si>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</si>
  <si>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</si>
  <si>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</si>
  <si>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</si>
  <si>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</si>
  <si>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</si>
  <si>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</si>
  <si>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</si>
  <si>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</si>
  <si>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</si>
  <si>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</si>
  <si>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</si>
  <si>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</si>
  <si>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</si>
  <si>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</si>
  <si>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</si>
  <si>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</si>
  <si>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</si>
  <si>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</si>
  <si>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</si>
  <si>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</si>
  <si>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</si>
  <si>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</si>
  <si>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</si>
  <si>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</si>
  <si>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</si>
  <si>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</si>
  <si>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</si>
  <si>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</si>
  <si>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</si>
  <si>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</si>
  <si>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</si>
  <si>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</si>
  <si>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</si>
  <si>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</si>
  <si>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</si>
  <si>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</si>
  <si>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</si>
  <si>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</si>
  <si>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</si>
  <si>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</si>
  <si>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</si>
  <si>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</si>
  <si>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</si>
  <si>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</si>
  <si>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</si>
  <si>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</si>
  <si>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</si>
  <si>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</si>
  <si>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</si>
  <si>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</si>
  <si>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</si>
  <si>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</si>
  <si>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</si>
  <si>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</si>
  <si>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</si>
  <si>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</si>
  <si>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</si>
  <si>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</si>
  <si>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</si>
  <si>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</si>
  <si>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</si>
  <si>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</si>
  <si>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</si>
  <si>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</si>
  <si>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</si>
  <si>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</si>
  <si>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</si>
  <si>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</si>
  <si>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</si>
  <si>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</si>
  <si>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</si>
  <si>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</si>
  <si>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</si>
  <si>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</si>
  <si>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</si>
  <si>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</si>
  <si>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</si>
  <si>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</si>
  <si>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</si>
  <si>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</si>
  <si>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</si>
  <si>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</si>
  <si>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</si>
  <si>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</si>
  <si>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</si>
  <si>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</si>
  <si>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</si>
  <si>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</si>
  <si>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</si>
  <si>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</si>
  <si>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</si>
  <si>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</si>
  <si>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</si>
  <si>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</si>
  <si>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</si>
  <si>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</si>
  <si>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</si>
  <si>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</si>
  <si>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</si>
  <si>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</si>
  <si>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</si>
  <si>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</si>
  <si>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</si>
  <si>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</si>
  <si>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</si>
  <si>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</si>
  <si>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</si>
  <si>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</si>
  <si>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</si>
  <si>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</si>
  <si>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</si>
  <si>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</si>
  <si>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</si>
  <si>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</si>
  <si>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</si>
  <si>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</si>
  <si>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</si>
  <si>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</si>
  <si>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</si>
  <si>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</si>
  <si>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</si>
  <si>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</si>
  <si>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</si>
  <si>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</si>
  <si>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</si>
  <si>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</si>
  <si>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</si>
  <si>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</si>
  <si>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</si>
  <si>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</si>
  <si>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</si>
  <si>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</si>
  <si>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</si>
  <si>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</si>
  <si>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</si>
  <si>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</si>
  <si>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</si>
  <si>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</si>
  <si>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</si>
  <si>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</si>
  <si>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</si>
  <si>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</si>
  <si>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</si>
  <si>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</si>
  <si>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</si>
  <si>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</si>
  <si>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</si>
  <si>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</si>
  <si>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</si>
  <si>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</si>
  <si>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</si>
  <si>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</si>
  <si>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</si>
  <si>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</si>
  <si>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</si>
  <si>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</si>
  <si>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</si>
  <si>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</si>
  <si>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</si>
  <si>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</si>
  <si>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</si>
  <si>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</si>
  <si>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</si>
  <si>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</si>
  <si>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</si>
  <si>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</si>
  <si>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</si>
  <si>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</si>
  <si>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</si>
  <si>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</si>
  <si>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</si>
  <si>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</si>
  <si>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</si>
  <si>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</si>
  <si>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</si>
  <si>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</si>
  <si>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</si>
  <si>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</si>
  <si>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</si>
  <si>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</si>
  <si>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</si>
  <si>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</si>
  <si>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</si>
  <si>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</si>
  <si>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</si>
  <si>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</si>
  <si>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</si>
  <si>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</si>
  <si>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</si>
  <si>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</si>
  <si>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</si>
  <si>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</si>
  <si>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</si>
  <si>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</si>
  <si>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</si>
  <si>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</si>
  <si>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</si>
  <si>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</si>
  <si>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</si>
  <si>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</si>
  <si>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</si>
  <si>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</si>
  <si>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</si>
  <si>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</si>
  <si>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</si>
  <si>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</si>
  <si>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</si>
  <si>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</si>
  <si>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</si>
  <si>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</si>
  <si>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</si>
  <si>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</si>
  <si>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</si>
  <si>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</si>
  <si>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</si>
  <si>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</si>
  <si>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</si>
  <si>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</si>
  <si>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</si>
  <si>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</si>
  <si>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</si>
  <si>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</si>
  <si>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</si>
  <si>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</si>
  <si>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</si>
  <si>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</si>
  <si>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</si>
  <si>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</si>
  <si>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</si>
  <si>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</si>
  <si>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</si>
  <si>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</si>
  <si>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</si>
  <si>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</si>
  <si>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</si>
  <si>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</si>
  <si>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</si>
  <si>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</si>
  <si>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</si>
  <si>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</si>
  <si>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</si>
  <si>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</si>
  <si>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</si>
  <si>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</si>
  <si>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</si>
  <si>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</si>
  <si>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</si>
  <si>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</si>
  <si>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</si>
  <si>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</si>
  <si>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</si>
  <si>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</si>
  <si>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</si>
  <si>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</si>
  <si>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</si>
  <si>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</si>
  <si>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</si>
  <si>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</si>
  <si>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</si>
  <si>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</si>
  <si>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</si>
  <si>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</si>
  <si>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</si>
  <si>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</si>
  <si>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</si>
  <si>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</si>
  <si>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</si>
  <si>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</si>
  <si>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</si>
  <si>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</si>
  <si>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</si>
  <si>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</si>
  <si>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</si>
  <si>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</si>
  <si>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</si>
  <si>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</si>
  <si>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</si>
  <si>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</si>
  <si>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</si>
  <si>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</si>
  <si>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</si>
  <si>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</si>
  <si>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</si>
  <si>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</si>
  <si>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</si>
  <si>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</si>
  <si>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</si>
  <si>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</si>
  <si>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</si>
  <si>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</si>
  <si>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</si>
  <si>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</si>
  <si>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</si>
  <si>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</si>
  <si>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</si>
  <si>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</si>
  <si>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</si>
  <si>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</si>
  <si>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</si>
  <si>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</si>
  <si>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</si>
  <si>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</si>
  <si>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</si>
  <si>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</si>
  <si>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</si>
  <si>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</si>
  <si>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</si>
  <si>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</si>
  <si>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</si>
  <si>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</si>
  <si>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</si>
  <si>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</si>
  <si>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</si>
  <si>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</si>
  <si>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</si>
  <si>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</si>
  <si>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</si>
  <si>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</si>
  <si>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</si>
  <si>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</si>
  <si>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</si>
  <si>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</si>
  <si>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</si>
  <si>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</si>
  <si>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</si>
  <si>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</si>
  <si>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</si>
  <si>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</si>
  <si>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</si>
  <si>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</si>
  <si>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</si>
  <si>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</si>
  <si>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</si>
  <si>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</si>
  <si>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</si>
  <si>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</si>
  <si>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</si>
  <si>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</si>
  <si>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</si>
  <si>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</si>
  <si>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</si>
  <si>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</si>
  <si>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</si>
  <si>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</si>
  <si>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</si>
  <si>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</si>
  <si>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</si>
  <si>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</si>
  <si>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</si>
  <si>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</si>
  <si>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</si>
  <si>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</si>
  <si>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</si>
  <si>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</si>
  <si>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</si>
  <si>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</si>
  <si>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</si>
  <si>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</si>
  <si>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</si>
  <si>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</si>
  <si>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</si>
  <si>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</si>
  <si>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</si>
  <si>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</si>
  <si>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</si>
  <si>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</si>
  <si>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</si>
  <si>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</si>
  <si>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</si>
  <si>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</si>
  <si>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</si>
  <si>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</si>
  <si>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</si>
  <si>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</si>
  <si>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</si>
  <si>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</si>
  <si>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</si>
  <si>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</si>
  <si>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</si>
  <si>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</si>
  <si>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</si>
  <si>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</si>
  <si>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</si>
  <si>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</si>
  <si>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</si>
  <si>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</si>
  <si>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</si>
  <si>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</si>
  <si>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</si>
  <si>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</si>
  <si>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</si>
  <si>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</si>
  <si>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</si>
  <si>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</si>
  <si>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</si>
  <si>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</si>
  <si>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</si>
  <si>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</si>
  <si>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</si>
  <si>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</si>
  <si>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</si>
  <si>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</si>
  <si>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</si>
  <si>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</si>
  <si>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</si>
  <si>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</si>
  <si>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</si>
  <si>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</si>
  <si>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</si>
  <si>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</si>
  <si>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</si>
  <si>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</si>
  <si>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</si>
  <si>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</si>
  <si>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</si>
  <si>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</si>
  <si>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</si>
  <si>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</si>
  <si>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</si>
  <si>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</si>
  <si>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</si>
  <si>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</si>
  <si>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</si>
  <si>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</si>
  <si>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</si>
  <si>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</si>
  <si>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</si>
  <si>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</si>
  <si>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</si>
  <si>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</si>
  <si>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</si>
  <si>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</si>
  <si>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</si>
  <si>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</si>
  <si>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</si>
  <si>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</si>
  <si>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</si>
  <si>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</si>
  <si>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</si>
  <si>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</si>
  <si>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</si>
  <si>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</si>
  <si>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</si>
  <si>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</si>
  <si>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</si>
  <si>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</si>
  <si>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</si>
  <si>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</si>
  <si>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</si>
  <si>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</si>
  <si>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</si>
  <si>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</si>
  <si>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</si>
  <si>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</si>
  <si>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</si>
  <si>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</si>
  <si>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</si>
  <si>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</si>
  <si>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</si>
  <si>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</si>
  <si>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</si>
  <si>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</si>
  <si>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</si>
  <si>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</si>
  <si>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</si>
  <si>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</si>
  <si>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</si>
  <si>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</si>
  <si>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</si>
  <si>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</si>
  <si>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</si>
  <si>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</si>
  <si>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</si>
  <si>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</si>
  <si>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</si>
  <si>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</si>
  <si>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</si>
  <si>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</si>
  <si>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</si>
  <si>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</si>
  <si>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</si>
  <si>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</si>
  <si>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</si>
  <si>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</si>
  <si>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</si>
  <si>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</si>
  <si>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</si>
  <si>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</si>
  <si>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</si>
  <si>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</si>
  <si>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</si>
  <si>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</si>
  <si>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</si>
  <si>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</si>
  <si>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</si>
  <si>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</si>
  <si>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</si>
  <si>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</si>
  <si>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</si>
  <si>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</si>
  <si>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</si>
  <si>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</si>
  <si>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</si>
  <si>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</si>
  <si>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</si>
  <si>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</si>
  <si>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</si>
  <si>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</si>
  <si>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</si>
  <si>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</si>
  <si>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</si>
  <si>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</si>
  <si>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</si>
  <si>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</si>
  <si>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</si>
  <si>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</si>
  <si>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</si>
  <si>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</si>
  <si>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</si>
  <si>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</si>
  <si>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</si>
  <si>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</si>
  <si>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</si>
  <si>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</si>
  <si>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</si>
  <si>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</si>
  <si>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</si>
  <si>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</si>
  <si>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</si>
  <si>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</si>
  <si>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</si>
  <si>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</si>
  <si>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</si>
  <si>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</si>
  <si>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</si>
  <si>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</si>
  <si>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</si>
  <si>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</si>
  <si>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</si>
  <si>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</si>
  <si>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</si>
  <si>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</si>
  <si>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</si>
  <si>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</si>
  <si>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</si>
  <si>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</si>
  <si>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</si>
  <si>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</si>
  <si>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</si>
  <si>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</si>
  <si>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</si>
  <si>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</si>
  <si>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</si>
  <si>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</si>
  <si>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</si>
  <si>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</si>
  <si>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</si>
  <si>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</si>
  <si>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</si>
  <si>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</si>
  <si>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</si>
  <si>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</si>
  <si>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</si>
  <si>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</si>
  <si>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</si>
  <si>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</si>
  <si>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</si>
  <si>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</si>
  <si>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</si>
  <si>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</si>
  <si>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</si>
  <si>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</si>
  <si>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</si>
  <si>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</si>
  <si>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</si>
  <si>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</si>
  <si>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</si>
  <si>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</si>
  <si>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</si>
  <si>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</si>
  <si>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</si>
  <si>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</si>
  <si>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</si>
  <si>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</si>
  <si>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</si>
  <si>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</si>
  <si>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</si>
  <si>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</si>
  <si>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</si>
  <si>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</si>
  <si>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</si>
  <si>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</si>
  <si>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</si>
  <si>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</si>
  <si>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</si>
  <si>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</si>
  <si>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</si>
  <si>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</si>
  <si>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</si>
  <si>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</si>
  <si>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</si>
  <si>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</si>
  <si>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</si>
  <si>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</si>
  <si>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</si>
  <si>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</si>
  <si>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</si>
  <si>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</si>
  <si>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</si>
  <si>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</si>
  <si>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</si>
  <si>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</si>
  <si>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</si>
  <si>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</si>
  <si>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</si>
  <si>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</si>
  <si>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</si>
  <si>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</si>
  <si>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</si>
  <si>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</si>
  <si>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</si>
  <si>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</si>
  <si>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</si>
  <si>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</si>
  <si>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</si>
  <si>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</si>
  <si>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</si>
  <si>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</si>
  <si>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</si>
  <si>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</si>
  <si>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</si>
  <si>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</si>
  <si>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</si>
  <si>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</si>
  <si>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</si>
  <si>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</si>
  <si>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</si>
  <si>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</si>
  <si>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</si>
  <si>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</si>
  <si>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</si>
  <si>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</si>
  <si>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</si>
  <si>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</si>
  <si>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</si>
  <si>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</si>
  <si>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</si>
  <si>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</si>
  <si>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</si>
  <si>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</si>
  <si>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</si>
  <si>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</si>
  <si>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</si>
  <si>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</si>
  <si>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</si>
  <si>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</si>
  <si>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</si>
  <si>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</si>
  <si>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</si>
  <si>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</si>
  <si>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</si>
  <si>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</si>
  <si>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</si>
  <si>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</si>
  <si>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</si>
  <si>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</si>
  <si>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</si>
  <si>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</si>
  <si>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</si>
  <si>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</si>
  <si>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</si>
  <si>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</si>
  <si>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</si>
  <si>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</si>
  <si>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</si>
  <si>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</si>
  <si>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</si>
  <si>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</si>
  <si>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</si>
  <si>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</si>
  <si>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</si>
  <si>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</si>
  <si>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</si>
  <si>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</si>
  <si>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</si>
  <si>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</si>
  <si>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</si>
  <si>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</si>
  <si>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</si>
  <si>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</si>
  <si>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</si>
  <si>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</si>
  <si>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</si>
  <si>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</si>
  <si>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</si>
  <si>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</si>
  <si>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</si>
  <si>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</si>
  <si>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</si>
  <si>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</si>
  <si>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</si>
  <si>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</si>
  <si>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</si>
  <si>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</si>
  <si>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</si>
  <si>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</si>
  <si>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</si>
  <si>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</si>
  <si>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</si>
  <si>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</si>
  <si>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</si>
  <si>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</si>
  <si>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</si>
  <si>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</si>
  <si>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</si>
  <si>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</si>
  <si>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</si>
  <si>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</si>
  <si>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</si>
  <si>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</si>
  <si>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</si>
  <si>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</si>
  <si>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</si>
  <si>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</si>
  <si>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</si>
  <si>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</si>
  <si>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</si>
  <si>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</si>
  <si>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</si>
  <si>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</si>
  <si>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</si>
  <si>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</si>
  <si>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</si>
  <si>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</si>
  <si>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</si>
  <si>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</si>
  <si>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</si>
  <si>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</si>
  <si>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</si>
  <si>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</si>
  <si>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</si>
  <si>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</si>
  <si>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</si>
  <si>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</si>
  <si>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</si>
  <si>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</si>
  <si>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</si>
  <si>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</si>
  <si>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</si>
  <si>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</si>
  <si>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</si>
  <si>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</si>
  <si>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</si>
  <si>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</si>
  <si>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</si>
  <si>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</si>
  <si>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</si>
  <si>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</si>
  <si>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</si>
  <si>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</si>
  <si>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</si>
  <si>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</si>
  <si>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</si>
  <si>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</si>
  <si>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</si>
  <si>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</si>
  <si>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</si>
  <si>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</si>
  <si>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</si>
  <si>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</si>
  <si>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</si>
  <si>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</si>
  <si>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</si>
  <si>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</si>
  <si>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</si>
  <si>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</si>
  <si>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</si>
  <si>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</si>
  <si>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</si>
  <si>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</si>
  <si>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</si>
  <si>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</si>
  <si>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</si>
  <si>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</si>
  <si>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</si>
  <si>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</si>
  <si>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</si>
  <si>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</si>
  <si>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</si>
  <si>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</si>
  <si>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</si>
  <si>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</si>
  <si>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</si>
  <si>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</si>
  <si>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</si>
  <si>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</si>
  <si>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</si>
  <si>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</si>
  <si>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</si>
  <si>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</si>
  <si>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</si>
  <si>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</si>
  <si>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</si>
  <si>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</si>
  <si>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</si>
  <si>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</si>
  <si>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</si>
  <si>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</si>
  <si>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</si>
  <si>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</si>
  <si>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</si>
  <si>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</si>
  <si>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</si>
  <si>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</si>
  <si>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</si>
  <si>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</si>
  <si>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</si>
  <si>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</si>
  <si>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</si>
  <si>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</si>
  <si>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</si>
  <si>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</si>
  <si>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</si>
  <si>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</si>
  <si>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</si>
  <si>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</si>
  <si>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</si>
  <si>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</si>
  <si>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</si>
  <si>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</si>
  <si>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</si>
  <si>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</si>
  <si>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</si>
  <si>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</si>
  <si>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</si>
  <si>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</si>
  <si>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</si>
  <si>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</si>
  <si>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</si>
  <si>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</si>
  <si>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</si>
  <si>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</si>
  <si>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</si>
  <si>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</si>
  <si>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</si>
  <si>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</si>
  <si>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</si>
  <si>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</si>
  <si>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</si>
  <si>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</si>
  <si>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</si>
  <si>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</si>
  <si>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</si>
  <si>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</si>
  <si>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</si>
  <si>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</si>
  <si>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</si>
  <si>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</si>
  <si>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</si>
  <si>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</si>
  <si>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</si>
  <si>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</si>
  <si>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</si>
  <si>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</si>
  <si>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</si>
  <si>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</si>
  <si>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</si>
  <si>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</si>
  <si>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</si>
  <si>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</si>
  <si>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</si>
  <si>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</si>
  <si>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</si>
  <si>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</si>
  <si>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</si>
  <si>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</si>
  <si>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</si>
  <si>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</si>
  <si>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</si>
  <si>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</si>
  <si>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</si>
  <si>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</si>
  <si>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</si>
  <si>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</si>
  <si>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</si>
  <si>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</si>
  <si>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</si>
  <si>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</si>
  <si>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</si>
  <si>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</si>
  <si>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</si>
  <si>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</si>
  <si>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</si>
  <si>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</si>
  <si>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</si>
  <si>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</si>
  <si>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</si>
  <si>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</si>
  <si>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</si>
  <si>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</si>
  <si>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</si>
  <si>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</si>
  <si>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</si>
  <si>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</si>
  <si>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</si>
  <si>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</si>
  <si>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</si>
  <si>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</si>
  <si>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</si>
  <si>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</si>
  <si>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</si>
  <si>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</si>
  <si>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</si>
  <si>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</si>
  <si>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</si>
  <si>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</si>
  <si>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</si>
  <si>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</si>
  <si>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</si>
  <si>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</si>
  <si>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</si>
  <si>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</si>
  <si>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</si>
  <si>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</si>
  <si>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</si>
  <si>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</si>
  <si>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</si>
  <si>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</si>
  <si>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</si>
  <si>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</si>
  <si>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</si>
  <si>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</si>
  <si>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</si>
  <si>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</si>
  <si>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</si>
  <si>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</si>
  <si>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</si>
  <si>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</si>
  <si>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</si>
  <si>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</si>
  <si>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</si>
  <si>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</si>
  <si>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</si>
  <si>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</si>
  <si>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</si>
  <si>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</si>
  <si>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</si>
  <si>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</si>
  <si>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</si>
  <si>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</si>
  <si>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</si>
  <si>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</si>
  <si>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</si>
  <si>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</si>
  <si>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</si>
  <si>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</si>
  <si>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</si>
  <si>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</si>
  <si>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</si>
  <si>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</si>
  <si>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</si>
  <si>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</si>
  <si>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</si>
  <si>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</si>
  <si>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</si>
  <si>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</si>
  <si>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</si>
  <si>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</si>
  <si>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</si>
  <si>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</si>
  <si>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</si>
  <si>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</si>
  <si>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</si>
  <si>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</si>
  <si>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</si>
  <si>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</si>
  <si>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</si>
  <si>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</si>
  <si>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</si>
  <si>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</si>
  <si>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</si>
  <si>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</si>
  <si>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</si>
  <si>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</si>
  <si>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</si>
  <si>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</si>
  <si>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</si>
  <si>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</si>
  <si>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</si>
  <si>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</si>
  <si>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</si>
  <si>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</si>
  <si>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</si>
  <si>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</si>
  <si>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</si>
  <si>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</si>
  <si>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</si>
  <si>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</si>
  <si>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</si>
  <si>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</si>
  <si>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</si>
  <si>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</si>
  <si>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</si>
  <si>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</si>
  <si>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</si>
  <si>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</si>
  <si>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</si>
  <si>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</si>
  <si>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</si>
  <si>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</si>
  <si>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</si>
  <si>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</si>
  <si>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</si>
  <si>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</si>
  <si>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</si>
  <si>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</si>
  <si>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</si>
  <si>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</si>
  <si>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</si>
  <si>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</si>
  <si>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</si>
  <si>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</si>
  <si>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</si>
  <si>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</si>
  <si>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</si>
  <si>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</si>
  <si>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</si>
  <si>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</si>
  <si>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</si>
  <si>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</si>
  <si>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</si>
  <si>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</si>
  <si>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</si>
  <si>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</si>
  <si>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</si>
  <si>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</si>
  <si>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</si>
  <si>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</si>
  <si>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</si>
  <si>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</si>
  <si>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</si>
  <si>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</si>
  <si>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</si>
  <si>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</si>
  <si>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</si>
  <si>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</si>
  <si>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</si>
  <si>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</si>
  <si>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</si>
  <si>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</si>
  <si>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</si>
  <si>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</si>
  <si>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</si>
  <si>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</si>
  <si>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</si>
  <si>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</si>
  <si>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</si>
  <si>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</si>
  <si>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</si>
  <si>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</si>
  <si>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</si>
  <si>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</si>
  <si>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</si>
  <si>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</si>
  <si>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</si>
  <si>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</si>
  <si>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</si>
  <si>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</si>
  <si>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</si>
  <si>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</si>
  <si>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</si>
  <si>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</si>
  <si>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</si>
  <si>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</si>
  <si>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</si>
  <si>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</si>
  <si>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</si>
  <si>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</si>
  <si>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</si>
  <si>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</si>
  <si>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</si>
  <si>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</si>
  <si>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</si>
  <si>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</si>
  <si>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</si>
  <si>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</si>
  <si>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</si>
  <si>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</si>
  <si>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</si>
  <si>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</si>
  <si>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</si>
  <si>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</si>
  <si>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</si>
  <si>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</si>
  <si>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</si>
  <si>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</si>
  <si>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</si>
  <si>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</si>
  <si>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</si>
  <si>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</si>
  <si>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</si>
  <si>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</si>
  <si>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</si>
  <si>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</si>
  <si>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</si>
  <si>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</si>
  <si>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</si>
  <si>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</si>
  <si>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</si>
  <si>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</si>
  <si>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</si>
  <si>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</si>
  <si>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</si>
  <si>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</si>
  <si>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</si>
  <si>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</si>
  <si>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</si>
  <si>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</si>
  <si>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</si>
  <si>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</si>
  <si>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</si>
  <si>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</si>
  <si>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</si>
  <si>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</si>
  <si>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</si>
  <si>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</si>
  <si>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</si>
  <si>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</si>
  <si>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</si>
  <si>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</si>
  <si>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</si>
  <si>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</si>
  <si>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</si>
  <si>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</si>
  <si>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</si>
  <si>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</si>
  <si>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</si>
  <si>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</si>
  <si>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</si>
  <si>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</si>
  <si>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</si>
  <si>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</si>
  <si>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</si>
  <si>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</si>
  <si>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</si>
  <si>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</si>
  <si>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</si>
  <si>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</si>
  <si>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</si>
  <si>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</si>
  <si>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</si>
  <si>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</si>
  <si>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</si>
  <si>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</si>
  <si>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</si>
  <si>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</si>
  <si>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</si>
  <si>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</si>
  <si>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</si>
  <si>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</si>
  <si>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</si>
  <si>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</si>
  <si>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</si>
  <si>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</si>
  <si>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</si>
  <si>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</si>
  <si>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</si>
  <si>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</si>
  <si>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</si>
  <si>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</si>
  <si>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</si>
  <si>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</si>
  <si>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</si>
  <si>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</si>
  <si>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</si>
  <si>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</si>
  <si>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</si>
  <si>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</si>
  <si>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</si>
  <si>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</si>
  <si>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</si>
  <si>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</si>
  <si>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</si>
  <si>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</si>
  <si>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</si>
  <si>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</si>
  <si>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</si>
  <si>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</si>
  <si>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</si>
  <si>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</si>
  <si>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</si>
  <si>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</si>
  <si>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</si>
  <si>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</si>
  <si>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</si>
  <si>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</si>
  <si>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</si>
  <si>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</si>
  <si>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</si>
  <si>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</si>
  <si>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</si>
  <si>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</si>
  <si>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</si>
  <si>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</si>
  <si>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</si>
  <si>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</si>
  <si>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</si>
  <si>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</si>
  <si>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</si>
  <si>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</si>
  <si>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</si>
  <si>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</si>
  <si>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</si>
  <si>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</si>
  <si>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</si>
  <si>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</si>
  <si>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</si>
  <si>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</si>
  <si>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</si>
  <si>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</si>
  <si>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</si>
  <si>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</si>
  <si>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</si>
  <si>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</si>
  <si>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</si>
  <si>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</si>
  <si>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</si>
  <si>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</si>
  <si>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</si>
  <si>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</si>
  <si>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</si>
  <si>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</si>
  <si>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</si>
  <si>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</si>
  <si>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</si>
  <si>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</si>
  <si>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</si>
  <si>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</si>
  <si>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</si>
  <si>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</si>
  <si>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</si>
  <si>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</si>
  <si>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</si>
  <si>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</si>
  <si>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</si>
  <si>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</si>
  <si>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</si>
  <si>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</si>
  <si>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</si>
  <si>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</si>
  <si>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</si>
  <si>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</si>
  <si>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</si>
  <si>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</si>
  <si>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</si>
  <si>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</si>
  <si>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</si>
  <si>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</si>
  <si>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</si>
  <si>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</si>
  <si>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</si>
  <si>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</si>
  <si>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</si>
  <si>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</si>
  <si>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</si>
  <si>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</si>
  <si>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</si>
  <si>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</si>
  <si>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</si>
  <si>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</si>
  <si>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</si>
  <si>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</si>
  <si>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</si>
  <si>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</si>
  <si>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</si>
  <si>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</si>
  <si>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</si>
  <si>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</si>
  <si>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</si>
  <si>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</si>
  <si>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</si>
  <si>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</si>
  <si>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</si>
  <si>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</si>
  <si>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</si>
  <si>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</si>
  <si>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</si>
  <si>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</si>
  <si>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</si>
  <si>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</si>
  <si>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</si>
  <si>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</si>
  <si>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</si>
  <si>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</si>
  <si>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</si>
  <si>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</si>
  <si>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</si>
  <si>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</si>
  <si>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</si>
  <si>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</si>
  <si>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</si>
  <si>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</si>
  <si>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</si>
  <si>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</si>
  <si>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</si>
  <si>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</si>
  <si>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</si>
  <si>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</si>
  <si>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</si>
  <si>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</si>
  <si>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</si>
  <si>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</si>
  <si>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</si>
  <si>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</si>
  <si>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</si>
  <si>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</si>
  <si>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</si>
  <si>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</si>
  <si>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</si>
  <si>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</si>
  <si>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</si>
  <si>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</si>
  <si>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</si>
  <si>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</si>
  <si>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</si>
  <si>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</si>
  <si>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</si>
  <si>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</si>
  <si>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</si>
  <si>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</si>
  <si>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</si>
  <si>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</si>
  <si>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</si>
  <si>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</si>
  <si>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</si>
  <si>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</si>
  <si>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</si>
  <si>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</si>
  <si>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</si>
  <si>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</si>
  <si>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</si>
  <si>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</si>
  <si>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</si>
  <si>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</si>
  <si>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</si>
  <si>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</si>
  <si>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</si>
  <si>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</si>
  <si>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</si>
  <si>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</si>
  <si>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</si>
  <si>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</si>
  <si>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</si>
  <si>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</si>
  <si>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</si>
  <si>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</si>
  <si>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</si>
  <si>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</si>
  <si>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</si>
  <si>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</si>
  <si>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</si>
  <si>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</si>
  <si>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</si>
  <si>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</si>
  <si>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</si>
  <si>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</si>
  <si>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</si>
  <si>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</si>
  <si>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</si>
  <si>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</si>
  <si>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</si>
  <si>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</si>
  <si>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</si>
  <si>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</si>
  <si>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</si>
  <si>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</si>
  <si>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</si>
  <si>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</si>
  <si>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</si>
  <si>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</si>
  <si>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</si>
  <si>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</si>
  <si>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</si>
  <si>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</si>
  <si>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</si>
  <si>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</si>
  <si>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</si>
  <si>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</si>
  <si>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</si>
  <si>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</si>
  <si>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</si>
  <si>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</si>
  <si>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</si>
  <si>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</si>
  <si>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</si>
  <si>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</si>
  <si>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</si>
  <si>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</si>
  <si>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</si>
  <si>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</si>
  <si>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</si>
  <si>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</si>
  <si>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</si>
  <si>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</si>
  <si>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</si>
  <si>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</si>
  <si>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</si>
  <si>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</si>
  <si>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</si>
  <si>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</si>
  <si>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</si>
  <si>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</si>
  <si>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</si>
  <si>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</si>
  <si>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</si>
  <si>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</si>
  <si>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</si>
  <si>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</si>
  <si>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</si>
  <si>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</si>
  <si>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</si>
  <si>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</si>
  <si>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</si>
  <si>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</si>
  <si>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</si>
  <si>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</si>
  <si>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</si>
  <si>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</si>
  <si>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</si>
  <si>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</si>
  <si>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</si>
  <si>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</si>
  <si>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</si>
  <si>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</si>
  <si>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</si>
  <si>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</si>
  <si>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</si>
  <si>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</si>
  <si>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</si>
  <si>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</si>
  <si>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</si>
  <si>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</si>
  <si>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</si>
  <si>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</si>
  <si>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</si>
  <si>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</si>
  <si>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</si>
  <si>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</si>
  <si>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</si>
  <si>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</si>
  <si>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</si>
  <si>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</si>
  <si>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</si>
  <si>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</si>
  <si>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</si>
  <si>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</si>
  <si>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</si>
  <si>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</si>
  <si>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</si>
  <si>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</si>
  <si>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</si>
  <si>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</si>
  <si>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</si>
  <si>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</si>
  <si>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</si>
  <si>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</si>
  <si>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</si>
  <si>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</si>
  <si>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</si>
  <si>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</si>
  <si>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</si>
  <si>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</si>
  <si>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</si>
  <si>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</si>
  <si>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</si>
  <si>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</si>
  <si>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</si>
  <si>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</si>
  <si>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</si>
  <si>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</si>
  <si>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</si>
  <si>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</si>
  <si>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</si>
  <si>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</si>
  <si>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</si>
  <si>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</si>
  <si>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</si>
  <si>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</si>
  <si>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</si>
  <si>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</si>
  <si>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</si>
  <si>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</si>
  <si>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</si>
  <si>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</si>
  <si>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</si>
  <si>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</si>
  <si>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</si>
  <si>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</si>
  <si>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</si>
  <si>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</si>
  <si>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</si>
  <si>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</si>
  <si>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</si>
  <si>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</si>
  <si>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</si>
  <si>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</si>
  <si>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</si>
  <si>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</si>
  <si>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</si>
  <si>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</si>
  <si>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</si>
  <si>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</si>
  <si>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</si>
  <si>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</si>
  <si>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</si>
  <si>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</si>
  <si>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</si>
  <si>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</si>
  <si>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</si>
  <si>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</si>
  <si>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</si>
  <si>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</si>
  <si>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</si>
  <si>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</si>
  <si>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</si>
  <si>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</si>
  <si>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</si>
  <si>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</si>
  <si>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</si>
  <si>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</si>
  <si>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</si>
  <si>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</si>
  <si>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</si>
  <si>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</si>
  <si>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</si>
  <si>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</si>
  <si>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</si>
  <si>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</si>
  <si>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</si>
  <si>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</si>
  <si>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</si>
  <si>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</si>
  <si>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</si>
  <si>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</si>
  <si>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</si>
  <si>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</si>
  <si>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</si>
  <si>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</si>
  <si>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</si>
  <si>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</si>
  <si>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</si>
  <si>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</si>
  <si>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</si>
  <si>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</si>
  <si>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</si>
  <si>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</si>
  <si>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</si>
  <si>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</si>
  <si>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</si>
  <si>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</si>
  <si>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</si>
  <si>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</si>
  <si>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</si>
  <si>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</si>
  <si>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</si>
  <si>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</si>
  <si>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</si>
  <si>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</si>
  <si>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</si>
  <si>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</si>
  <si>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</si>
  <si>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</si>
  <si>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</si>
  <si>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</si>
  <si>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</si>
  <si>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</si>
  <si>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</si>
  <si>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</si>
  <si>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</si>
  <si>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</si>
  <si>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</si>
  <si>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</si>
  <si>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</si>
  <si>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</si>
  <si>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</si>
  <si>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</si>
  <si>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</si>
  <si>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</si>
  <si>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</si>
  <si>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</si>
  <si>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</si>
  <si>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</si>
  <si>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</si>
  <si>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</si>
  <si>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</si>
  <si>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</si>
  <si>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</si>
  <si>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</si>
  <si>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</si>
  <si>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</si>
  <si>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</si>
  <si>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</si>
  <si>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</si>
  <si>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</si>
  <si>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</si>
  <si>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</si>
  <si>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</si>
  <si>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</si>
  <si>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</si>
  <si>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</si>
  <si>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</si>
  <si>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</si>
  <si>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</si>
  <si>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</si>
  <si>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</si>
  <si>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</si>
  <si>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</si>
  <si>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</si>
  <si>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</si>
  <si>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</si>
  <si>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</si>
  <si>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</si>
  <si>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</si>
  <si>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</si>
  <si>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</si>
  <si>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</si>
  <si>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</si>
  <si>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</si>
  <si>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</si>
  <si>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</si>
  <si>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</si>
  <si>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</si>
  <si>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</si>
  <si>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</si>
  <si>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</si>
  <si>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</si>
  <si>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</si>
  <si>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</si>
  <si>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</si>
  <si>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</si>
  <si>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</si>
  <si>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</si>
  <si>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</si>
  <si>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</si>
  <si>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</si>
  <si>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</si>
  <si>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</si>
  <si>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</si>
  <si>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</si>
  <si>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</si>
  <si>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</si>
  <si>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</si>
  <si>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</si>
  <si>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</si>
  <si>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</si>
  <si>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</si>
  <si>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</si>
  <si>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</si>
  <si>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</si>
  <si>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</si>
  <si>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</si>
  <si>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</si>
  <si>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</si>
  <si>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</si>
  <si>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</si>
  <si>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</si>
  <si>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</si>
  <si>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</si>
  <si>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</si>
  <si>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</si>
  <si>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</si>
  <si>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</si>
  <si>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</si>
  <si>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</si>
  <si>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</si>
  <si>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</si>
  <si>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</si>
  <si>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</si>
  <si>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</si>
  <si>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</si>
  <si>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</si>
  <si>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</si>
  <si>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</si>
  <si>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</si>
  <si>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</si>
  <si>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</si>
  <si>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</si>
  <si>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</si>
  <si>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</si>
  <si>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</si>
  <si>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</si>
  <si>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</si>
  <si>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</si>
  <si>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</si>
  <si>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</si>
  <si>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</si>
  <si>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</si>
  <si>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</si>
  <si>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</si>
  <si>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</si>
  <si>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</si>
  <si>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</si>
  <si>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</si>
  <si>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</si>
  <si>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</si>
  <si>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</si>
  <si>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</si>
  <si>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</si>
  <si>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</si>
  <si>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</si>
  <si>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</si>
  <si>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</si>
  <si>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</si>
  <si>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</si>
  <si>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</si>
  <si>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</si>
  <si>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</si>
  <si>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</si>
  <si>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</si>
  <si>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</si>
  <si>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</si>
  <si>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</si>
  <si>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</si>
  <si>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</si>
  <si>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</si>
  <si>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</si>
  <si>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</si>
  <si>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</si>
  <si>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</si>
  <si>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</si>
  <si>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</si>
  <si>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</si>
  <si>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</si>
  <si>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</si>
  <si>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</si>
  <si>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</si>
  <si>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</si>
  <si>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</si>
  <si>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</si>
  <si>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</si>
  <si>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</si>
  <si>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</si>
  <si>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</si>
  <si>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</si>
  <si>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</si>
  <si>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</si>
  <si>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</si>
  <si>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</si>
  <si>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</si>
  <si>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</si>
  <si>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</si>
  <si>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</si>
  <si>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</si>
  <si>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</si>
  <si>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</si>
  <si>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</si>
  <si>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</si>
  <si>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</si>
  <si>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</si>
  <si>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</si>
  <si>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</si>
  <si>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</si>
  <si>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</si>
  <si>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</si>
  <si>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</si>
  <si>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</si>
  <si>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</si>
  <si>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</si>
  <si>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</si>
  <si>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</si>
  <si>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</si>
  <si>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</si>
  <si>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</si>
  <si>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</si>
  <si>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</si>
  <si>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</si>
  <si>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</si>
  <si>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</si>
  <si>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</si>
  <si>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</si>
  <si>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</si>
  <si>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</si>
  <si>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</si>
  <si>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</si>
  <si>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</si>
  <si>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</si>
  <si>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</si>
  <si>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</si>
  <si>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</si>
  <si>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</si>
  <si>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</si>
  <si>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</si>
  <si>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</si>
  <si>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</si>
  <si>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</si>
  <si>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</si>
  <si>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</si>
  <si>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</si>
  <si>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</si>
  <si>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</si>
  <si>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</si>
  <si>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</si>
  <si>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</si>
  <si>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</si>
  <si>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</si>
  <si>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</si>
  <si>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</si>
  <si>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</si>
  <si>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</si>
  <si>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</si>
  <si>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</si>
  <si>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</si>
  <si>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</si>
  <si>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</si>
  <si>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</si>
  <si>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</si>
  <si>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</si>
  <si>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</si>
  <si>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</si>
  <si>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</si>
  <si>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</si>
  <si>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</si>
  <si>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</si>
  <si>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</si>
  <si>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</si>
  <si>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</si>
  <si>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</si>
  <si>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</si>
  <si>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</si>
  <si>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</si>
  <si>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</si>
  <si>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</si>
  <si>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</si>
  <si>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</si>
  <si>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</si>
  <si>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</si>
  <si>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</si>
  <si>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</si>
  <si>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</si>
  <si>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</si>
  <si>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</si>
  <si>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</si>
  <si>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</si>
  <si>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</si>
  <si>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</si>
  <si>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</si>
  <si>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</si>
  <si>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</si>
  <si>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</si>
  <si>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</si>
  <si>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</si>
  <si>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</si>
  <si>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</si>
  <si>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</si>
  <si>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</si>
  <si>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</si>
  <si>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</si>
  <si>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</si>
  <si>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</si>
  <si>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</si>
  <si>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</si>
  <si>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</si>
  <si>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</si>
  <si>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</si>
  <si>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</si>
  <si>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</si>
  <si>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</si>
  <si>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</si>
  <si>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</si>
  <si>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</si>
  <si>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</si>
  <si>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</si>
  <si>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</si>
  <si>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</si>
  <si>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</si>
  <si>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</si>
  <si>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</si>
  <si>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</si>
  <si>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</si>
  <si>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</si>
  <si>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</si>
  <si>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</si>
  <si>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</si>
  <si>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</si>
  <si>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</si>
  <si>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</si>
  <si>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</si>
  <si>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</si>
  <si>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</si>
  <si>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</si>
  <si>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</si>
  <si>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</si>
  <si>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</si>
  <si>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</si>
  <si>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</si>
  <si>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</si>
  <si>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</si>
  <si>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</si>
  <si>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</si>
  <si>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</si>
  <si>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</si>
  <si>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</si>
  <si>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</si>
  <si>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</si>
  <si>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</si>
  <si>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</si>
  <si>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</si>
  <si>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</si>
  <si>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</si>
  <si>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</si>
  <si>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</si>
  <si>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</si>
  <si>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</si>
  <si>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</si>
  <si>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</si>
  <si>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</si>
  <si>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</si>
  <si>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</si>
  <si>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</si>
  <si>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</si>
  <si>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</si>
  <si>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</si>
  <si>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</si>
  <si>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</si>
  <si>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</si>
  <si>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</si>
  <si>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</si>
  <si>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</si>
  <si>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</si>
  <si>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</si>
  <si>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</si>
  <si>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</si>
  <si>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</si>
  <si>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</si>
  <si>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</si>
  <si>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</si>
  <si>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</si>
  <si>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</si>
  <si>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</si>
  <si>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PCM-20251004-00000586</t>
  </si>
  <si>
    <t>EM team need 10 mins</t>
  </si>
  <si>
    <t xml:space="preserve">NO PCM </t>
  </si>
  <si>
    <t>again down EM team on the way to check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</si>
  <si>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</si>
  <si>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</si>
  <si>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</si>
  <si>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</si>
  <si>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</si>
  <si>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</si>
  <si>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</si>
  <si>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</si>
  <si>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</si>
  <si>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</si>
  <si>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</si>
  <si>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</si>
  <si>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</si>
  <si>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</si>
  <si>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</si>
  <si>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</si>
  <si>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</si>
  <si>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</si>
  <si>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</si>
  <si>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</si>
  <si>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</si>
  <si>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</si>
  <si>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</si>
  <si>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</si>
  <si>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</si>
  <si>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</si>
  <si>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</si>
  <si>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</si>
  <si>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</si>
  <si>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</si>
  <si>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</si>
  <si>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</si>
  <si>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</si>
  <si>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</si>
  <si>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</si>
  <si>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</si>
  <si>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</si>
  <si>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</si>
  <si>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</si>
  <si>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</si>
  <si>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</si>
  <si>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</si>
  <si>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</si>
  <si>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</si>
  <si>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</si>
  <si>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</si>
  <si>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</si>
  <si>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</si>
  <si>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</si>
  <si>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</si>
  <si>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</si>
  <si>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</si>
  <si>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</si>
  <si>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</si>
  <si>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</si>
  <si>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</si>
  <si>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</si>
  <si>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</si>
  <si>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</si>
  <si>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</si>
  <si>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</si>
  <si>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</si>
  <si>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</si>
  <si>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</si>
  <si>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</si>
  <si>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</si>
  <si>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</si>
  <si>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</si>
  <si>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</si>
  <si>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</si>
  <si>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</si>
  <si>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</si>
  <si>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</si>
  <si>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</si>
  <si>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</si>
  <si>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</si>
  <si>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</si>
  <si>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</si>
  <si>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</si>
  <si>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</si>
  <si>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</si>
  <si>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</si>
  <si>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</si>
  <si>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</si>
  <si>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</si>
  <si>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</si>
  <si>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PCM-20251004-00000380</t>
  </si>
  <si>
    <t xml:space="preserve">Restored by PG </t>
  </si>
  <si>
    <t>PCM-20251004-00000492</t>
  </si>
  <si>
    <t xml:space="preserve">ETA 90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</si>
  <si>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</si>
  <si>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</si>
  <si>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</si>
  <si>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</si>
  <si>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</si>
  <si>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</si>
  <si>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EM team on the way need 75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</si>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</sst>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0">
    <sortCondition ref="H1:H5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6" totalsRowShown="0" headerRowDxfId="157" dataDxfId="156" headerRowBorderDxfId="154" tableBorderDxfId="155" totalsRowBorderDxfId="153">
  <autoFilter ref="A1:CJ3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5" totalsRowShown="0" headerRowDxfId="64" dataDxfId="63" headerRowBorderDxfId="61" tableBorderDxfId="62">
  <autoFilter ref="A1:L12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0"/>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271.46132453703467</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93" t="s">
        <v>21490</v>
      </c>
      <c r="E3" s="65" t="s">
        <v>38964</v>
      </c>
      <c r="F3" s="66">
        <v>45934.376111111109</v>
      </c>
      <c r="G3" s="67">
        <f ca="1">IFERROR(NOW()-F3,"")</f>
        <v>3.3639351851888932E-2</v>
      </c>
      <c r="H3" s="90">
        <v>45934.376111111109</v>
      </c>
      <c r="I3" s="73" t="str">
        <f>IFERROR(VLOOKUP(D3,DB!A:F,6,0),"")</f>
        <v>Generator-SG</v>
      </c>
      <c r="J3" s="73" t="str">
        <f>IFERROR(VLOOKUP(D3,DB!A:G,7,0),"")</f>
        <v>Vandalized</v>
      </c>
      <c r="K3" s="69" t="s">
        <v>38967</v>
      </c>
      <c r="L3" s="70" t="str">
        <f>IFERROR(VLOOKUP(D3,DB!A:I,9,0),"")</f>
        <v>Latis</v>
      </c>
    </row>
    <row r="4" spans="1:12" ht="15" customHeight="1">
      <c r="A4" s="63" t="s">
        <v>38968</v>
      </c>
      <c r="B4" s="73" t="str">
        <f>IFERROR(VLOOKUP(D4,DB!A:K,11,0),"")</f>
        <v>R1</v>
      </c>
      <c r="C4" s="64">
        <v>1</v>
      </c>
      <c r="D4" s="93" t="s">
        <v>19993</v>
      </c>
      <c r="E4" s="65"/>
      <c r="F4" s="90">
        <v>45934.384317129632</v>
      </c>
      <c r="G4" s="67">
        <f ca="1">IFERROR(NOW()-F4,"")</f>
        <v>2.5433333328692243E-2</v>
      </c>
      <c r="H4" s="68">
        <v>45934.384317129632</v>
      </c>
      <c r="I4" s="73" t="str">
        <f>IFERROR(VLOOKUP(D4,DB!A:F,6,0),"")</f>
        <v>SCECO</v>
      </c>
      <c r="J4" s="73" t="str">
        <f>IFERROR(VLOOKUP(D4,DB!A:G,7,0),"")</f>
        <v>Dead</v>
      </c>
      <c r="K4" s="69" t="s">
        <v>38969</v>
      </c>
      <c r="L4" s="70" t="str">
        <f>IFERROR(VLOOKUP(D4,DB!A:I,9,0),"")</f>
        <v>Latis</v>
      </c>
    </row>
    <row r="5" spans="1:12" ht="15" customHeight="1">
      <c r="A5" s="63"/>
      <c r="B5" s="73" t="str">
        <f>IFERROR(VLOOKUP(D5,DB!A:K,11,0),"")</f>
        <v/>
      </c>
      <c r="C5" s="64"/>
      <c r="D5" s="64"/>
      <c r="E5" s="65"/>
      <c r="F5" s="66"/>
      <c r="G5" s="67">
        <f ca="1">IFERROR(NOW()-F5,"")</f>
        <v>45934.409750462961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45934.409750462961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45934.409750462961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45934.409750462961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45934.409750462961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45934.409750462961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45934.409750462961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45934.409750462961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45934.409750462961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45934.409750462961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45934.409750462961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45934.409750462961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45934.409750462961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45934.409750462961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45934.409750462961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45934.409750462961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45934.409750462961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45934.409750462961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45934.409750462961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45934.409750462961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45934.409750462961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45934.409750462961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45934.409750462961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45934.409750462961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45934.409750462961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45934.409750462961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45934.409750462961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45934.409750462961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45934.409750462961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45934.409750462961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45934.409750462961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45934.409750462961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45934.409750462961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45934.409750462961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45934.409750462961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45934.409750462961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45934.409750462961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45934.409750462961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45934.409750462961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45934.409750462961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45934.409750462961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45934.409750462961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45934.409750462961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45934.409750462961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45934.409750462961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45934.409750462961</v>
      </c>
      <c r="H50" s="68"/>
      <c r="I50" s="73" t="str">
        <f>IFERROR(VLOOKUP(D50,DB!A:F,6,0),"")</f>
        <v/>
      </c>
      <c r="J50" s="73" t="str">
        <f>IFERROR(VLOOKUP(D50,DB!A:G,7,0),"")</f>
        <v/>
      </c>
      <c r="K50" s="69"/>
      <c r="L50" s="70" t="str">
        <f>IFERROR(VLOOKUP(D50,DB!A:I,9,0),"")</f>
        <v/>
      </c>
    </row>
  </sheetData>
  <customSheetViews>
    <customSheetView guid="{F6042A99-DD27-4453-835D-0834D95730CC}" filter="1" showAutoFilter="1">
      <pageMargins left="0" right="0" top="0" bottom="0" header="0" footer="0"/>
      <autoFilter ref="B1:M1" xr:uid="{91E3CAA8-D68D-4C59-9ACF-46930E2A3A3B}"/>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6"/>
  <sheetViews>
    <sheetView workbookViewId="0">
      <selection activeCell="D15" sqref="D1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242.75796805555001</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127.68266712962941</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109.40991249999934</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3</v>
      </c>
      <c r="D6" s="18" t="s">
        <v>21426</v>
      </c>
      <c r="E6" s="131" t="s">
        <v>38964</v>
      </c>
      <c r="F6" s="132">
        <v>45934.287557870368</v>
      </c>
      <c r="G6" s="133">
        <f ca="1">IFERROR(NOW()-F6,"-")</f>
        <v>0.12219259259290993</v>
      </c>
      <c r="H6" s="132">
        <v>45934.279768518521</v>
      </c>
      <c r="I6" s="18" t="str">
        <f>IFERROR(VLOOKUP(D6,DB!A:F,6,0),"")</f>
        <v>SCECO</v>
      </c>
      <c r="J6" s="18" t="str">
        <f>IFERROR(VLOOKUP(D6,DB!A:G,7,0),"")</f>
        <v>No BB Shifted+No BB Shifted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45934.409750462961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45934.409750462961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45934.409750462961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45934.409750462961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45934.409750462961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45934.409750462961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45934.409750462961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R2</v>
      </c>
      <c r="C14" s="18"/>
      <c r="D14" s="18" t="s">
        <v>17104</v>
      </c>
      <c r="E14" s="131"/>
      <c r="F14" s="132"/>
      <c r="G14" s="133">
        <f ca="1">IFERROR(NOW()-F14,"-")</f>
        <v>45934.409750462961</v>
      </c>
      <c r="H14" s="132"/>
      <c r="I14" s="18" t="str">
        <f>IFERROR(VLOOKUP(D14,DB!A:F,6,0),"")</f>
        <v>SCECO</v>
      </c>
      <c r="J14" s="18" t="str">
        <f>IFERROR(VLOOKUP(D14,DB!A:G,7,0),"")</f>
        <v>Dead</v>
      </c>
      <c r="K14" s="19"/>
      <c r="L14" s="18" t="str">
        <f>IFERROR(VLOOKUP(D14,DB!A:I,9,0),"")</f>
        <v>Latis</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45934.409750462961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45934.409750462961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45934.409750462961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45934.409750462961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45934.409750462961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45934.409750462961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45934.409750462961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45934.409750462961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45934.409750462961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45934.409750462961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45934.409750462961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45934.409750462961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45934.409750462961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45934.409750462961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45934.409750462961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45934.409750462961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45934.409750462961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45934.409750462961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45934.409750462961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45934.409750462961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45934.409750462961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45934.409750462961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45934.409750462961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45934.409750462961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45934.409750462961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45934.409750462961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45934.409750462961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45934.409750462961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45934.409750462961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45934.409750462961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45934.409750462961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45934.409750462961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45934.409750462961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45934.409750462961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45934.409750462961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45934.409750462961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45934.409750462961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45934.409750462961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45934.409750462961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45934.409750462961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45934.409750462961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45934.409750462961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45934.409750462961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45934.409750462961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45934.409750462961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45934.409750462961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45934.409750462961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45934.409750462961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45934.409750462961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45934.409750462961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45934.409750462961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45934.409750462961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45934.409750462961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45934.409750462961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45934.409750462961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45934.409750462961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45934.409750462961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45934.409750462961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45934.409750462961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45934.409750462961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45934.409750462961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45934.409750462961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45934.409750462961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45934.409750462961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45934.409750462961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45934.409750462961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45934.409750462961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45934.409750462961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45934.409750462961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45934.409750462961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45934.409750462961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45934.409750462961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45934.409750462961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45934.409750462961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45934.409750462961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45934.409750462961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45934.409750462961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45934.409750462961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45934.409750462961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45934.409750462961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45934.409750462961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45934.409750462961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45934.409750462961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45934.409750462961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45934.409750462961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45934.409750462961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45934.409750462961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45934.409750462961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45934.409750462961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45934.409750462961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45934.409750462961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45934.409750462961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45934.409750462961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45934.409750462961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45934.409750462961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45934.409750462961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45934.409750462961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45934.409750462961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45934.409750462961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45934.409750462961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45934.409750462961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45934.409750462961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45934.409750462961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45934.409750462961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45934.409750462961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45934.409750462961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45934.409750462961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45934.409750462961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45934.409750462961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45934.409750462961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45934.409750462961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45934.409750462961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45934.409750462961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45934.409750462961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45934.409750462961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45934.409750462961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45934.409750462961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45934.409750462961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45934.409750462961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45934.409750462961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45934.409750462961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45934.409750462961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45934.409750462961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45934.409750462961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45934.409750462961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45934.409750462961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45934.409750462961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45934.409750462961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45934.409750462961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45934.409750462961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45934.409750462961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45934.409750462961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45934.409750462961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45934.409750462961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45934.409750462961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45934.409750462961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45934.409750462961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45934.409750462961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45934.409750462961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45934.409750462961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45934.409750462961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45934.409750462961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45934.409750462961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45934.409750462961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45934.409750462961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45934.409750462961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45934.409750462961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45934.409750462961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45934.409750462961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45934.409750462961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45934.409750462961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45934.409750462961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45934.409750462961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45934.409750462961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45934.409750462961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45934.409750462961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45934.409750462961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45934.409750462961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45934.409750462961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45934.409750462961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45934.409750462961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45934.409750462961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45934.409750462961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45934.409750462961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45934.409750462961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45934.409750462961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45934.409750462961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45934.409750462961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45934.409750462961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45934.409750462961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45934.409750462961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45934.409750462961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45934.409750462961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45934.409750462961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45934.409750462961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45934.409750462961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45934.409750462961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45934.409750462961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45934.409750462961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45934.409750462961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45934.409750462961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45934.409750462961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45934.409750462961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45934.409750462961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45934.409750462961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45934.409750462961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45934.409750462961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45934.409750462961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45934.409750462961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45934.409750462961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45934.409750462961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45934.409750462961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45934.409750462961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45934.409750462961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45934.409750462961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45934.409750462961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45934.409750462961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45934.409750462961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45934.409750462961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45934.409750462961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45934.409750462961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45934.409750462961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45934.409750462961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45934.409750462961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45934.409750462961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45934.409750462961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45934.409750462961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45934.409750462961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45934.409750462961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45934.409750462961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45934.409750462961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45934.409750462961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45934.409750462961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45934.409750462961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45934.409750462961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45934.409750462961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45934.409750462961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45934.409750462961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45934.409750462961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45934.409750462961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45934.409750462961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45934.409750462961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45934.409750462961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45934.409750462961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45934.409750462961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45934.409750462961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45934.409750462961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45934.409750462961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45934.409750462961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45934.409750462961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45934.409750462961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45934.409750462961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45934.409750462961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45934.409750462961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45934.409750462961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45934.409750462961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45934.409750462961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45934.409750462961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45934.409750462961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45934.409750462961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45934.409750462961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45934.409750462961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45934.409750462961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45934.409750462961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45934.409750462961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45934.409750462961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45934.409750462961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45934.409750462961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45934.409750462961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45934.409750462961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45934.409750462961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45934.409750462961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45934.409750462961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45934.409750462961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45934.409750462961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45934.409750462961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45934.409750462961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45934.409750462961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45934.409750462961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45934.409750462961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45934.409750462961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45934.409750462961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45934.409750462961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45934.409750462961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45934.409750462961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45934.409750462961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45934.409750462961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45934.409750462961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45934.409750462961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45934.409750462961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45934.409750462961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45934.409750462961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45934.409750462961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45934.409750462961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45934.409750462961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45934.409750462961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45934.409750462961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45934.409750462961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45934.409750462961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45934.409750462961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45934.409750462961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45934.409750462961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45934.409750462961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45934.409750462961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45934.409750462961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45934.409750462961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45934.409750462961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45934.409750462961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45934.409750462961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45934.409750462961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45934.409750462961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45934.409750462961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45934.409750462961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45934.409750462961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45934.409750462961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45934.409750462961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45934.409750462961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45934.409750462961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45934.409750462961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45934.409750462961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45934.409750462961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45934.409750462961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45934.409750462961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45934.409750462961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45934.409750462961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45934.409750462961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45934.409750462961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45934.409750462961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45934.409750462961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45934.409750462961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45934.409750462961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45934.409750462961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sheetData>
  <dataValidations count="2">
    <dataValidation allowBlank="1" showInputMessage="1" showErrorMessage="1" sqref="E1" xr:uid="{4D935161-CDD3-4592-B877-3FB59C99E142}"/>
    <dataValidation type="list" allowBlank="1" showInputMessage="1" showErrorMessage="1" sqref="E3:E3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5"/>
  <sheetViews>
    <sheetView tabSelected="1"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3</v>
      </c>
      <c r="D2" s="18" t="s">
        <v>24911</v>
      </c>
      <c r="E2" s="18" t="s">
        <v>38964</v>
      </c>
      <c r="F2" s="20">
        <v>45934.34952546296</v>
      </c>
      <c r="G2" s="21">
        <f t="shared" ref="G2:G58" ca="1" si="0">IFERROR(NOW()-F2,"-")</f>
        <v>6.0225000001082662E-2</v>
      </c>
      <c r="H2" s="22">
        <v>45934.338368055556</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45934.409750462961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45934.409750462961</v>
      </c>
      <c r="H4" s="22"/>
      <c r="I4" s="19" t="str">
        <f>IFERROR(VLOOKUP(D4,DB!A:F,6,0),"")</f>
        <v/>
      </c>
      <c r="J4" s="18" t="str">
        <f>IFERROR(VLOOKUP(D4,DB!A:G,7,0),"")</f>
        <v/>
      </c>
      <c r="K4" s="50"/>
      <c r="L4" s="23" t="str">
        <f>IFERROR(VLOOKUP(D4,DB!A:I,9,0),"")</f>
        <v/>
      </c>
    </row>
    <row r="5" spans="1:13" ht="15" customHeight="1">
      <c r="A5" s="19"/>
      <c r="B5" s="18" t="str">
        <f>IFERROR(VLOOKUP(#REF!,DB!A:K,11,0),"")</f>
        <v/>
      </c>
      <c r="C5" s="18"/>
      <c r="D5" s="18"/>
      <c r="E5" s="18"/>
      <c r="F5" s="20"/>
      <c r="G5" s="21">
        <f t="shared" ca="1" si="0"/>
        <v>45934.409750462961</v>
      </c>
      <c r="H5" s="22"/>
      <c r="I5" s="19" t="str">
        <f>IFERROR(VLOOKUP(#REF!,DB!A:F,6,0),"")</f>
        <v/>
      </c>
      <c r="J5" s="18" t="str">
        <f>IFERROR(VLOOKUP(#REF!,DB!A:G,7,0),"")</f>
        <v/>
      </c>
      <c r="K5" s="50"/>
      <c r="L5" s="23" t="str">
        <f>IFERROR(VLOOKUP(#REF!,DB!A:I,9,0),"")</f>
        <v/>
      </c>
    </row>
    <row r="6" spans="1:13" ht="15" customHeight="1">
      <c r="A6" s="19"/>
      <c r="B6" s="75" t="str">
        <f>IFERROR(VLOOKUP(D6,DB!A:K,11,0),"")</f>
        <v/>
      </c>
      <c r="C6" s="18"/>
      <c r="D6" s="18"/>
      <c r="E6" s="18"/>
      <c r="F6" s="20"/>
      <c r="G6" s="21">
        <f t="shared" ca="1" si="0"/>
        <v>45934.409750462961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45934.409750462961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45934.409750462961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45934.409750462961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45934.409750462961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45934.409750462961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45934.409750462961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45934.409750462961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45934.409750462961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45934.409750462961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45934.409750462961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45934.409750462961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45934.409750462961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45934.409750462961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45934.409750462961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45934.409750462961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45934.409750462961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45934.409750462961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45934.409750462961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45934.409750462961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45934.409750462961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45934.409750462961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45934.409750462961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45934.409750462961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45934.409750462961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45934.409750462961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45934.409750462961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45934.409750462961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45934.409750462961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45934.409750462961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45934.409750462961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45934.409750462961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45934.409750462961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45934.409750462961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45934.409750462961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45934.409750462961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45934.409750462961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45934.409750462961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45934.409750462961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45934.409750462961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45934.409750462961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45934.409750462961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45934.409750462961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45934.409750462961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45934.409750462961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45934.409750462961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45934.409750462961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45934.409750462961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45934.409750462961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45934.409750462961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45934.409750462961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45934.409750462961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45934.409750462961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ref="G59:G122" ca="1" si="1">IFERROR(NOW()-F59,"-")</f>
        <v>45934.409750462961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45934.409750462961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45934.409750462961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45934.409750462961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45934.409750462961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45934.409750462961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45934.409750462961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45934.409750462961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45934.409750462961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45934.409750462961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45934.409750462961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45934.409750462961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45934.409750462961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45934.409750462961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45934.409750462961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45934.409750462961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45934.409750462961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45934.409750462961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45934.409750462961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45934.409750462961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45934.409750462961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45934.409750462961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45934.409750462961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45934.409750462961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45934.409750462961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45934.409750462961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45934.409750462961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45934.409750462961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45934.409750462961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45934.409750462961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45934.409750462961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45934.409750462961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45934.409750462961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45934.409750462961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45934.409750462961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45934.409750462961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45934.409750462961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45934.409750462961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45934.409750462961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45934.409750462961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45934.409750462961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45934.409750462961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45934.409750462961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45934.409750462961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45934.409750462961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45934.409750462961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45934.409750462961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45934.409750462961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45934.409750462961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45934.409750462961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45934.409750462961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45934.409750462961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45934.409750462961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45934.409750462961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45934.409750462961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45934.409750462961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45934.409750462961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45934.409750462961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45934.409750462961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45934.409750462961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45934.409750462961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45934.409750462961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45934.409750462961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45934.409750462961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ref="G123:G186" ca="1" si="2">IFERROR(NOW()-F123,"-")</f>
        <v>45934.409750462961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45934.409750462961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45934.409750462961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45934.409750462961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45934.409750462961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45934.409750462961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45934.409750462961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45934.409750462961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45934.409750462961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45934.409750462961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45934.409750462961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45934.409750462961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45934.409750462961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45934.409750462961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45934.409750462961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45934.409750462961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45934.409750462961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45934.409750462961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45934.409750462961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45934.409750462961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45934.409750462961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45934.409750462961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45934.409750462961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45934.409750462961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45934.409750462961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45934.409750462961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45934.409750462961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45934.409750462961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45934.409750462961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45934.409750462961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45934.409750462961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45934.409750462961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45934.409750462961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45934.409750462961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45934.409750462961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45934.409750462961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45934.409750462961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45934.409750462961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45934.409750462961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45934.409750462961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45934.409750462961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45934.409750462961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45934.409750462961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45934.409750462961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45934.409750462961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45934.409750462961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45934.409750462961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45934.409750462961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45934.409750462961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45934.409750462961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45934.409750462961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45934.409750462961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45934.409750462961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45934.409750462961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45934.409750462961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45934.409750462961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45934.409750462961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45934.409750462961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45934.409750462961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45934.409750462961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45934.409750462961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45934.409750462961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45934.409750462961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45934.409750462961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ref="G187:G250" ca="1" si="3">IFERROR(NOW()-F187,"-")</f>
        <v>45934.409750462961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45934.409750462961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45934.409750462961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45934.409750462961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45934.409750462961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45934.409750462961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45934.409750462961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45934.409750462961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45934.409750462961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45934.409750462961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45934.409750462961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45934.409750462961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45934.409750462961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45934.409750462961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45934.409750462961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45934.409750462961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45934.409750462961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45934.409750462961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45934.409750462961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45934.409750462961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45934.409750462961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45934.409750462961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45934.409750462961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45934.409750462961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45934.409750462961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45934.409750462961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45934.409750462961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45934.409750462961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45934.409750462961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45934.409750462961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45934.409750462961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45934.409750462961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45934.409750462961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45934.409750462961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45934.409750462961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45934.409750462961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45934.409750462961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45934.409750462961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45934.409750462961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45934.409750462961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45934.409750462961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45934.409750462961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45934.409750462961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45934.409750462961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45934.409750462961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45934.409750462961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45934.409750462961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45934.409750462961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45934.409750462961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45934.409750462961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45934.409750462961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45934.409750462961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45934.409750462961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45934.409750462961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45934.409750462961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45934.409750462961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45934.409750462961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45934.409750462961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45934.409750462961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45934.409750462961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45934.409750462961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45934.409750462961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45934.409750462961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45934.409750462961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ref="G251:G314" ca="1" si="4">IFERROR(NOW()-F251,"-")</f>
        <v>45934.409750462961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45934.409750462961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45934.409750462961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45934.409750462961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45934.409750462961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45934.409750462961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45934.409750462961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45934.409750462961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45934.409750462961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45934.409750462961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45934.409750462961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45934.409750462961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45934.409750462961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45934.409750462961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45934.409750462961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45934.409750462961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45934.409750462961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45934.409750462961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45934.409750462961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45934.409750462961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45934.409750462961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45934.409750462961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45934.409750462961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45934.409750462961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45934.409750462961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45934.409750462961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45934.409750462961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45934.409750462961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45934.409750462961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45934.409750462961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45934.409750462961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45934.409750462961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45934.409750462961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45934.409750462961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45934.409750462961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45934.409750462961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45934.409750462961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45934.409750462961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45934.409750462961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45934.409750462961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45934.409750462961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45934.409750462961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45934.409750462961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45934.409750462961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45934.409750462961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45934.409750462961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45934.409750462961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45934.409750462961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45934.409750462961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45934.409750462961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45934.409750462961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45934.409750462961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45934.409750462961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45934.409750462961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45934.409750462961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45934.409750462961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45934.409750462961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45934.409750462961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45934.409750462961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45934.409750462961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45934.409750462961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45934.409750462961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45934.409750462961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45934.409750462961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ref="G315:G378" ca="1" si="5">IFERROR(NOW()-F315,"-")</f>
        <v>45934.409750462961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45934.409750462961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45934.409750462961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45934.409750462961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45934.409750462961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45934.409750462961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45934.409750462961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45934.409750462961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45934.409750462961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45934.409750462961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45934.409750462961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45934.409750462961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45934.409750462961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45934.409750462961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45934.409750462961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45934.409750462961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45934.409750462961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45934.409750462961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45934.409750462961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45934.409750462961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45934.409750462961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45934.409750462961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45934.409750462961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45934.409750462961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45934.409750462961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45934.409750462961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45934.409750462961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45934.409750462961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45934.409750462961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45934.409750462961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45934.409750462961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45934.409750462961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45934.409750462961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45934.409750462961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45934.409750462961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45934.409750462961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45934.409750462961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45934.409750462961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45934.409750462961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45934.409750462961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45934.409750462961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45934.409750462961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45934.409750462961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45934.409750462961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45934.409750462961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45934.409750462961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45934.409750462961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45934.409750462961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45934.409750462961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45934.409750462961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45934.409750462961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45934.409750462961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45934.409750462961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45934.409750462961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45934.409750462961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45934.409750462961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45934.409750462961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45934.409750462961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45934.409750462961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45934.409750462961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45934.409750462961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45934.409750462961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45934.409750462961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45934.409750462961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ref="G379:G442" ca="1" si="6">IFERROR(NOW()-F379,"-")</f>
        <v>45934.409750462961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45934.409750462961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45934.409750462961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45934.409750462961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45934.409750462961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45934.409750462961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45934.409750462961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45934.409750462961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45934.409750462961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45934.409750462961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45934.409750462961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45934.409750462961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45934.409750462961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45934.409750462961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45934.409750462961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45934.409750462961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45934.409750462961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45934.409750462961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45934.409750462961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45934.409750462961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45934.409750462961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45934.409750462961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45934.409750462961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45934.409750462961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45934.409750462961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45934.409750462961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45934.409750462961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45934.409750462961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45934.409750462961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45934.409750462961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45934.409750462961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45934.409750462961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45934.409750462961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45934.409750462961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45934.409750462961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45934.409750462961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45934.409750462961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45934.409750462961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45934.409750462961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45934.409750462961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45934.409750462961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45934.409750462961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45934.409750462961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45934.409750462961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45934.409750462961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45934.409750462961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45934.409750462961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45934.409750462961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45934.409750462961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45934.409750462961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45934.409750462961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45934.409750462961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45934.409750462961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45934.409750462961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45934.409750462961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45934.409750462961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45934.409750462961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45934.409750462961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45934.409750462961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45934.409750462961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45934.409750462961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45934.409750462961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45934.409750462961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45934.409750462961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ref="G443:G506" ca="1" si="7">IFERROR(NOW()-F443,"-")</f>
        <v>45934.409750462961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45934.409750462961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45934.409750462961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45934.409750462961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45934.409750462961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45934.409750462961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45934.409750462961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45934.409750462961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45934.409750462961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45934.409750462961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45934.409750462961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45934.409750462961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45934.409750462961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45934.409750462961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45934.409750462961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45934.409750462961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45934.409750462961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45934.409750462961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45934.409750462961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45934.409750462961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45934.409750462961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45934.409750462961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45934.409750462961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45934.409750462961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45934.409750462961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45934.409750462961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45934.409750462961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45934.409750462961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45934.409750462961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45934.409750462961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45934.409750462961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45934.409750462961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45934.409750462961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45934.409750462961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45934.409750462961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45934.409750462961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45934.409750462961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45934.409750462961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45934.409750462961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45934.409750462961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45934.409750462961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45934.409750462961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45934.409750462961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45934.409750462961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45934.409750462961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45934.409750462961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45934.409750462961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45934.409750462961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45934.409750462961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45934.409750462961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45934.409750462961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45934.409750462961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45934.409750462961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45934.409750462961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45934.409750462961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45934.409750462961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45934.409750462961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45934.409750462961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45934.409750462961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45934.409750462961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45934.409750462961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45934.409750462961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45934.409750462961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45934.409750462961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ref="G507:G570" ca="1" si="8">IFERROR(NOW()-F507,"-")</f>
        <v>45934.409750462961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45934.409750462961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45934.409750462961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45934.409750462961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45934.409750462961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45934.409750462961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45934.409750462961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45934.409750462961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45934.409750462961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45934.409750462961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45934.409750462961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45934.409750462961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45934.409750462961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45934.409750462961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45934.409750462961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45934.409750462961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45934.409750462961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45934.409750462961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45934.409750462961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45934.409750462961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45934.409750462961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45934.409750462961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45934.409750462961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45934.409750462961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45934.409750462961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45934.409750462961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45934.409750462961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45934.409750462961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45934.409750462961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45934.409750462961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45934.409750462961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45934.409750462961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45934.409750462961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45934.409750462961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45934.409750462961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45934.409750462961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45934.409750462961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45934.409750462961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45934.409750462961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45934.409750462961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45934.409750462961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45934.409750462961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45934.409750462961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45934.409750462961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45934.409750462961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45934.409750462961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45934.409750462961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45934.409750462961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45934.409750462961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45934.409750462961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45934.409750462961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45934.409750462961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45934.409750462961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45934.409750462961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45934.409750462961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45934.409750462961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45934.409750462961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45934.409750462961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45934.409750462961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45934.409750462961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45934.409750462961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45934.409750462961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45934.409750462961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45934.409750462961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ref="G571:G634" ca="1" si="9">IFERROR(NOW()-F571,"-")</f>
        <v>45934.409750462961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45934.409750462961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45934.409750462961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45934.409750462961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45934.409750462961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45934.409750462961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45934.409750462961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45934.409750462961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45934.409750462961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45934.409750462961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45934.409750462961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45934.409750462961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45934.409750462961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45934.409750462961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45934.409750462961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45934.409750462961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45934.409750462961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45934.409750462961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45934.409750462961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45934.409750462961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45934.409750462961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45934.409750462961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45934.409750462961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45934.409750462961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45934.409750462961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45934.409750462961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45934.409750462961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45934.409750462961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45934.409750462961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45934.409750462961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45934.409750462961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45934.409750462961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45934.409750462961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45934.409750462961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45934.409750462961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45934.409750462961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45934.409750462961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45934.409750462961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45934.409750462961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45934.409750462961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45934.409750462961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45934.409750462961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45934.409750462961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45934.409750462961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45934.409750462961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45934.409750462961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45934.409750462961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45934.409750462961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45934.409750462961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45934.409750462961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45934.409750462961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45934.409750462961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45934.409750462961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45934.409750462961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45934.409750462961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45934.409750462961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45934.409750462961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45934.409750462961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45934.409750462961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45934.409750462961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45934.409750462961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45934.409750462961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45934.409750462961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45934.409750462961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ref="G635:G698" ca="1" si="10">IFERROR(NOW()-F635,"-")</f>
        <v>45934.409750462961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45934.409750462961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45934.409750462961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45934.409750462961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45934.409750462961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45934.409750462961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45934.409750462961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45934.409750462961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45934.409750462961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45934.409750462961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45934.409750462961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45934.409750462961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45934.409750462961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45934.409750462961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45934.409750462961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45934.409750462961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45934.409750462961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45934.409750462961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45934.409750462961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45934.409750462961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45934.409750462961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45934.409750462961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45934.409750462961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45934.409750462961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45934.409750462961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45934.409750462961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45934.409750462961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45934.409750462961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45934.409750462961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45934.409750462961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45934.409750462961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45934.409750462961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45934.409750462961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45934.409750462961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45934.409750462961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45934.409750462961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45934.409750462961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45934.409750462961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45934.409750462961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45934.409750462961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45934.409750462961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45934.409750462961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45934.409750462961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45934.409750462961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45934.409750462961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45934.409750462961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45934.409750462961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45934.409750462961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45934.409750462961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45934.409750462961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45934.409750462961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45934.409750462961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45934.409750462961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45934.409750462961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45934.409750462961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45934.409750462961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45934.409750462961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45934.409750462961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45934.409750462961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45934.409750462961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45934.409750462961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45934.409750462961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45934.409750462961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45934.409750462961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ref="G699:G762" ca="1" si="11">IFERROR(NOW()-F699,"-")</f>
        <v>45934.409750462961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45934.409750462961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45934.409750462961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45934.409750462961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45934.409750462961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45934.409750462961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45934.409750462961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45934.409750462961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45934.409750462961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45934.409750462961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45934.409750462961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45934.409750462961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45934.409750462961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45934.409750462961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45934.409750462961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45934.409750462961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45934.409750462961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45934.409750462961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45934.409750462961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45934.409750462961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45934.409750462961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45934.409750462961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45934.409750462961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45934.409750462961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45934.409750462961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45934.409750462961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45934.409750462961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45934.409750462961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45934.409750462961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45934.409750462961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45934.409750462961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45934.409750462961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45934.409750462961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45934.409750462961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45934.409750462961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45934.409750462961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45934.409750462961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45934.409750462961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45934.409750462961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45934.409750462961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45934.409750462961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45934.409750462961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45934.409750462961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45934.409750462961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45934.409750462961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45934.409750462961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45934.409750462961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45934.409750462961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45934.409750462961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45934.409750462961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45934.409750462961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45934.409750462961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45934.409750462961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45934.409750462961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45934.409750462961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45934.409750462961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45934.409750462961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45934.409750462961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45934.409750462961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45934.409750462961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45934.409750462961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45934.409750462961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45934.409750462961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45934.409750462961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ref="G763:G826" ca="1" si="12">IFERROR(NOW()-F763,"-")</f>
        <v>45934.409750462961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45934.409750462961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45934.409750462961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45934.409750462961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45934.409750462961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45934.409750462961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45934.409750462961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45934.409750462961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45934.409750462961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45934.409750462961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45934.409750462961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45934.409750462961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45934.409750462961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45934.409750462961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45934.409750462961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45934.409750462961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45934.409750462961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45934.409750462961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45934.409750462961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45934.409750462961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45934.409750462961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45934.409750462961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45934.409750462961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45934.409750462961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45934.409750462961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45934.409750462961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45934.409750462961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45934.409750462961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45934.409750462961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45934.409750462961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45934.409750462961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45934.409750462961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45934.409750462961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45934.409750462961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45934.409750462961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45934.409750462961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45934.409750462961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45934.409750462961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45934.409750462961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45934.409750462961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45934.409750462961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45934.409750462961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45934.409750462961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45934.409750462961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45934.409750462961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45934.409750462961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45934.409750462961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45934.409750462961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45934.409750462961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45934.409750462961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45934.409750462961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45934.409750462961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45934.409750462961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45934.409750462961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45934.409750462961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45934.409750462961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45934.409750462961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45934.409750462961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45934.409750462961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45934.409750462961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45934.409750462961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45934.409750462961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45934.409750462961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45934.409750462961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ref="G827:G890" ca="1" si="13">IFERROR(NOW()-F827,"-")</f>
        <v>45934.409750462961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45934.409750462961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45934.409750462961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45934.409750462961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45934.409750462961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45934.409750462961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45934.409750462961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45934.409750462961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45934.409750462961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45934.409750462961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45934.409750462961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45934.409750462961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45934.409750462961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45934.409750462961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45934.409750462961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45934.409750462961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45934.409750462961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45934.409750462961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45934.409750462961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45934.409750462961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45934.409750462961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45934.409750462961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45934.409750462961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45934.409750462961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45934.409750462961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45934.409750462961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45934.409750462961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45934.409750462961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45934.409750462961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45934.409750462961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45934.409750462961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45934.409750462961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45934.409750462961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45934.409750462961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45934.409750462961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45934.409750462961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45934.409750462961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45934.409750462961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45934.409750462961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45934.409750462961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45934.409750462961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45934.409750462961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45934.409750462961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45934.409750462961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45934.409750462961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45934.409750462961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45934.409750462961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45934.409750462961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45934.409750462961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45934.409750462961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45934.409750462961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45934.409750462961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45934.409750462961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45934.409750462961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45934.409750462961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45934.409750462961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45934.409750462961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45934.409750462961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45934.409750462961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45934.409750462961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45934.409750462961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45934.409750462961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45934.409750462961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45934.409750462961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ref="G891:G954" ca="1" si="14">IFERROR(NOW()-F891,"-")</f>
        <v>45934.409750462961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45934.409750462961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45934.409750462961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45934.409750462961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45934.409750462961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45934.409750462961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45934.409750462961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45934.409750462961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45934.409750462961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45934.409750462961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45934.409750462961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45934.409750462961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45934.409750462961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45934.409750462961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45934.409750462961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45934.409750462961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45934.409750462961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45934.409750462961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45934.409750462961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45934.409750462961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45934.409750462961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45934.409750462961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45934.409750462961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45934.409750462961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45934.409750462961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45934.409750462961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45934.409750462961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45934.409750462961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45934.409750462961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45934.409750462961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45934.409750462961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45934.409750462961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45934.409750462961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45934.409750462961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45934.409750462961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45934.409750462961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45934.409750462961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45934.409750462961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45934.409750462961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45934.409750462961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45934.409750462961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45934.409750462961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45934.409750462961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45934.409750462961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45934.409750462961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45934.409750462961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45934.409750462961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45934.409750462961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45934.409750462961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45934.409750462961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45934.409750462961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45934.409750462961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45934.409750462961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45934.409750462961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45934.409750462961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45934.409750462961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45934.409750462961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45934.409750462961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45934.409750462961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45934.409750462961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45934.409750462961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45934.409750462961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45934.409750462961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45934.409750462961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ref="G955:G1018" ca="1" si="15">IFERROR(NOW()-F955,"-")</f>
        <v>45934.409750462961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45934.409750462961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45934.409750462961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45934.409750462961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45934.409750462961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45934.409750462961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45934.409750462961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45934.409750462961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45934.409750462961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45934.409750462961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45934.409750462961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45934.409750462961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45934.409750462961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45934.409750462961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45934.409750462961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45934.409750462961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45934.409750462961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45934.409750462961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45934.409750462961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45934.409750462961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45934.409750462961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45934.409750462961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45934.409750462961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45934.409750462961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45934.409750462961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45934.409750462961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45934.409750462961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45934.409750462961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45934.409750462961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45934.409750462961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45934.409750462961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45934.409750462961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45934.409750462961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45934.409750462961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45934.409750462961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45934.409750462961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45934.409750462961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45934.409750462961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45934.409750462961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45934.409750462961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45934.409750462961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45934.409750462961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45934.409750462961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45934.409750462961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45934.409750462961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45934.409750462961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45934.409750462961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45934.409750462961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45934.409750462961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45934.409750462961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45934.409750462961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45934.409750462961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45934.409750462961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45934.409750462961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45934.409750462961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45934.409750462961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45934.409750462961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45934.409750462961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45934.409750462961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45934.409750462961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45934.409750462961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45934.409750462961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45934.409750462961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45934.409750462961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ref="G1019:G1082" ca="1" si="16">IFERROR(NOW()-F1019,"-")</f>
        <v>45934.409750462961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45934.409750462961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45934.409750462961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45934.409750462961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45934.409750462961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45934.409750462961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45934.409750462961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45934.409750462961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45934.409750462961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45934.409750462961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45934.409750462961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45934.409750462961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45934.409750462961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45934.409750462961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45934.409750462961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45934.409750462961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45934.409750462961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45934.409750462961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45934.409750462961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45934.409750462961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45934.409750462961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45934.409750462961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45934.409750462961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45934.409750462961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45934.409750462961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45934.409750462961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45934.409750462961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45934.409750462961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45934.409750462961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45934.409750462961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45934.409750462961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45934.409750462961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45934.409750462961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45934.409750462961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45934.409750462961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45934.409750462961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45934.409750462961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45934.409750462961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45934.409750462961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45934.409750462961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45934.409750462961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45934.409750462961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45934.409750462961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45934.409750462961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45934.409750462961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45934.409750462961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45934.409750462961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45934.409750462961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45934.409750462961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45934.409750462961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45934.409750462961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45934.409750462961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45934.409750462961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45934.409750462961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45934.409750462961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45934.409750462961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45934.409750462961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45934.409750462961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45934.409750462961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45934.409750462961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45934.409750462961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45934.409750462961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45934.409750462961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45934.409750462961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ref="G1083:G1146" ca="1" si="17">IFERROR(NOW()-F1083,"-")</f>
        <v>45934.409750462961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45934.409750462961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45934.409750462961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45934.409750462961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45934.409750462961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45934.409750462961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45934.409750462961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45934.409750462961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45934.409750462961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45934.409750462961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45934.409750462961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45934.409750462961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45934.409750462961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45934.409750462961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45934.409750462961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45934.409750462961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45934.409750462961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45934.409750462961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45934.409750462961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45934.409750462961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45934.409750462961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45934.409750462961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45934.409750462961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45934.409750462961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45934.409750462961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45934.409750462961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45934.409750462961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45934.409750462961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45934.409750462961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45934.409750462961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45934.409750462961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45934.409750462961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45934.409750462961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45934.409750462961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45934.409750462961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45934.409750462961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45934.409750462961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45934.409750462961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45934.409750462961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45934.409750462961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45934.409750462961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45934.409750462961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45934.409750462961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45934.409750462961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45934.409750462961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45934.409750462961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45934.409750462961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45934.409750462961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45934.409750462961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45934.409750462961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45934.409750462961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45934.409750462961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45934.409750462961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45934.409750462961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45934.409750462961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45934.409750462961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45934.409750462961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45934.409750462961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45934.409750462961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45934.409750462961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45934.409750462961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45934.409750462961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45934.409750462961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45934.409750462961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ref="G1147:G1210" ca="1" si="18">IFERROR(NOW()-F1147,"-")</f>
        <v>45934.409750462961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45934.409750462961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45934.409750462961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45934.409750462961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45934.409750462961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45934.409750462961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45934.409750462961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45934.409750462961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45934.409750462961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45934.409750462961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45934.409750462961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45934.409750462961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45934.409750462961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45934.409750462961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45934.409750462961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45934.409750462961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45934.409750462961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45934.409750462961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45934.409750462961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45934.409750462961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45934.409750462961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45934.409750462961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45934.409750462961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45934.409750462961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45934.409750462961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45934.409750462961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45934.409750462961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45934.409750462961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45934.409750462961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45934.409750462961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45934.409750462961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45934.409750462961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45934.409750462961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45934.409750462961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45934.409750462961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45934.409750462961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45934.409750462961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45934.409750462961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45934.409750462961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45934.409750462961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45934.409750462961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45934.409750462961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45934.409750462961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45934.409750462961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45934.409750462961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45934.409750462961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45934.409750462961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45934.409750462961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45934.409750462961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45934.409750462961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45934.409750462961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45934.409750462961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45934.409750462961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45934.409750462961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45934.409750462961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45934.409750462961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45934.409750462961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45934.409750462961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45934.409750462961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45934.409750462961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45934.409750462961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45934.409750462961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45934.409750462961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45934.409750462961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ref="G1211:G1225" ca="1" si="19">IFERROR(NOW()-F1211,"-")</f>
        <v>45934.409750462961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45934.409750462961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45934.409750462961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45934.409750462961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45934.409750462961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45934.409750462961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45934.409750462961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45934.409750462961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45934.409750462961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45934.409750462961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45934.409750462961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45934.409750462961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45934.409750462961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45934.409750462961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45934.409750462961</v>
      </c>
      <c r="H1225" s="22"/>
      <c r="I1225" s="19" t="str">
        <f>IFERROR(VLOOKUP(D1225,DB!A:F,6,0),"")</f>
        <v/>
      </c>
      <c r="J1225" s="18" t="str">
        <f>IFERROR(VLOOKUP(D1225,DB!A:G,7,0),"")</f>
        <v/>
      </c>
      <c r="K1225" s="50"/>
      <c r="L1225" s="23" t="str">
        <f>IFERROR(VLOOKUP(D1225,DB!A:I,9,0),"")</f>
        <v/>
      </c>
    </row>
  </sheetData>
  <dataValidations count="2">
    <dataValidation allowBlank="1" showInputMessage="1" showErrorMessage="1" sqref="E1" xr:uid="{5914219A-CB83-432D-936A-CC0CB6F3982A}"/>
    <dataValidation type="list" allowBlank="1" showInputMessage="1" showErrorMessage="1" sqref="E2:E12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230.92903287036461</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3.5194726851841551</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36244</v>
      </c>
      <c r="E4" s="112" t="s">
        <v>38964</v>
      </c>
      <c r="F4" s="113"/>
      <c r="G4" s="114">
        <f ca="1">IFERROR(NOW()-F4,"")</f>
        <v>45934.409750462961</v>
      </c>
      <c r="H4" s="113">
        <v>45934.333298611113</v>
      </c>
      <c r="I4" s="110" t="str">
        <f>IFERROR(VLOOKUP(D4,DB!A:F,6,0),"")</f>
        <v>Generator-SG</v>
      </c>
      <c r="J4" s="110" t="str">
        <f>IFERROR(VLOOKUP(D4,DB!A:G,7,0),"")</f>
        <v>Dead</v>
      </c>
      <c r="K4" s="115" t="s">
        <v>39066</v>
      </c>
      <c r="L4" s="107" t="str">
        <f>IFERROR(VLOOKUP(D4,DB!A:I,9,0),"")</f>
        <v>Latis</v>
      </c>
    </row>
    <row r="5" spans="1:16" ht="15" customHeight="1">
      <c r="A5" s="110"/>
      <c r="B5" s="110" t="str">
        <f>IFERROR(VLOOKUP(D5,DB!A:K,11,0),"")</f>
        <v/>
      </c>
      <c r="C5" s="111"/>
      <c r="D5" s="107"/>
      <c r="E5" s="112"/>
      <c r="F5" s="113"/>
      <c r="G5" s="114">
        <f ca="1">IFERROR(NOW()-F5,"")</f>
        <v>45934.409750462961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45934.409750462961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45934.409750462961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45934.409750462961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45934.409750462961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45934.409750462961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45934.409750462961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45934.409750462961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45934.409750462961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45934.409750462961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45934.409750462961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45934.409750462961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45934.409750462961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45934.409750462961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45934.409750462961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45934.409750462961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45934.409750462961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45934.409750462961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45934.409750462961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45934.409750462961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45934.409750462961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45934.409750462961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45934.409750462961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45934.409750462961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45934.409750462961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45934.409750462961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45934.409750462961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45934.409750462961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45934.409750462961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45934.409750462961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45934.409750462961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45934.409750462961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45934.409750462961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45934.409750462961</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42.57769027777249</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39047</v>
      </c>
      <c r="F3" s="38">
        <v>45926.188877314817</v>
      </c>
      <c r="G3" s="39">
        <f ca="1">IFERROR(NOW()-F3,"-")</f>
        <v>8.2208731481441646</v>
      </c>
      <c r="H3" s="38">
        <v>45926.158159722225</v>
      </c>
      <c r="I3" s="37" t="str">
        <f>IFERROR(VLOOKUP(D3,DB!A:F,6,0),"")</f>
        <v>SCECO</v>
      </c>
      <c r="J3" s="37" t="str">
        <f>IFERROR(VLOOKUP(D3,DB!A:G,7,0),"")</f>
        <v>Good</v>
      </c>
      <c r="K3" s="37" t="s">
        <v>39070</v>
      </c>
      <c r="L3" s="37" t="str">
        <f>IFERROR(VLOOKUP(D3,DB!A:I,9,0),"")</f>
        <v>Latis</v>
      </c>
      <c r="M3" s="136"/>
    </row>
    <row r="4" spans="1:13" ht="15">
      <c r="A4" s="37"/>
      <c r="B4" s="37" t="str">
        <f>IFERROR(VLOOKUP(D4,DB!A:K,11,0),"")</f>
        <v/>
      </c>
      <c r="C4" s="37"/>
      <c r="D4" s="37"/>
      <c r="E4" s="37"/>
      <c r="F4" s="38"/>
      <c r="G4" s="39">
        <f ca="1">IFERROR(NOW()-F4,"-")</f>
        <v>45934.409750462961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45934.409750462961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45934.409750462961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45934.409750462961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45934.409750462961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45934.409750462961</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45934.409750462961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45934.409750462961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45934.409750462961</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45934.409750462961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45934.409750462961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45934.409750462961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45934.409750462961</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45934.409750462961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45934.409750462961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45934.409750462961</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45934.409750462961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45934.409750462961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45934.409750462961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45934.409750462961</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45934.409750462961</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45934.409750462961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45934.409750462961</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45934.409750462961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45934.409750462961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45934.409750462961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45934.409750462961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45934.409750462961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45934.409750462961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45934.409750462961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45934.409750462961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45934.409750462961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45934.409750462961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45934.409750462961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45934.409750462961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45934.409750462961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45934.409750462961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45934.409750462961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45934.409750462961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45934.409750462961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45934.409750462961</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45934.409750462961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45934.409750462961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45934.409750462961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45934.409750462961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45934.409750462961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45934.409750462961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45934.409750462961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45934.409750462961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45934.409750462961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45934.409750462961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45934.409750462961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45934.409750462961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45934.409750462961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45934.409750462961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45934.409750462961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45934.409750462961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45934.409750462961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45934.409750462961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45934.409750462961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45934.409750462961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45934.409750462961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45934.409750462961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45934.409750462961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45934.409750462961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45934.409750462961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45934.409750462961</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45934.409750462961</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45934.409750462961</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45934.409750462961</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45934.409750462961</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45934.409750462961</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45934.409750462961</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45934.409750462961</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45934.409750462961</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45934.409750462961</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45934.409750462961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45934.409750462961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45934.409750462961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45934.409750462961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45934.409750462961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45934.409750462961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45934.409750462961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45934.409750462961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45934.409750462961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45934.409750462961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45934.409750462961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45934.409750462961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45934.409750462961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45934.409750462961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45934.409750462961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45934.409750462961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45934.409750462961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45934.409750462961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45934.409750462961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45934.409750462961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45934.409750462961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45934.409750462961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45934.409750462961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45934.409750462961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45934.409750462961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45934.409750462961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45934.409750462961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45934.409750462961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45934.409750462961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45934.409750462961</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45934.409750462961</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45934.409750462961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45934.409750462961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45934.409750462961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45934.409750462961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45934.409750462961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45934.409750462961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45934.409750462961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45934.409750462961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45934.409750462961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45934.409750462961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45934.409750462961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45934.409750462961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45934.409750462961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45934.409750462961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45934.409750462961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45934.409750462961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45934.409750462961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45934.409750462961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45934.409750462961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45934.409750462961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45934.409750462961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45934.409750462961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45934.409750462961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45934.409750462961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45934.409750462961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45934.409750462961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45934.409750462961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45934.409750462961</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45934.409750462961</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45934.409750462961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45934.409750462961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45934.409750462961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45934.409750462961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45934.409750462961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45934.409750462961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45934.409750462961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45934.409750462961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45934.409750462961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45934.409750462961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45934.409750462961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45934.409750462961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45934.409750462961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45934.409750462961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45934.409750462961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45934.409750462961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45934.409750462961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45934.409750462961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45934.409750462961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45934.409750462961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45934.409750462961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45934.409750462961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45934.409750462961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45934.409750462961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45934.409750462961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45934.409750462961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45934.409750462961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45934.409750462961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45934.409750462961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45934.409750462961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45934.409750462961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45934.409750462961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45934.409750462961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45934.409750462961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45934.409750462961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45934.409750462961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45934.409750462961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45934.409750462961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45934.409750462961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45934.409750462961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45934.409750462961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45934.409750462961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45934.409750462961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45934.409750462961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45934.409750462961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45934.409750462961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45934.409750462961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45934.409750462961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45934.409750462961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45934.409750462961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45934.409750462961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45934.409750462961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45934.409750462961</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45934.409750462961</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K11" sqref="K11"/>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45933.880972222221</v>
      </c>
      <c r="G2" s="139">
        <f ca="1">IFERROR(NOW()-F2,"-")</f>
        <v>0.52877824073948432</v>
      </c>
      <c r="H2" s="140">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7.6369032407383202</v>
      </c>
      <c r="H3" s="140">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45932.818645833337</v>
      </c>
      <c r="G4" s="139">
        <f ca="1">IFERROR(NOW()-F4,"-")</f>
        <v>1.5911046296241693</v>
      </c>
      <c r="H4" s="140">
        <v>45931.969363425924</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33684</v>
      </c>
      <c r="E5" s="137" t="s">
        <v>38964</v>
      </c>
      <c r="F5" s="140">
        <v>45933.705324074072</v>
      </c>
      <c r="G5" s="139">
        <f ca="1">IFERROR(NOW()-F5,"-")</f>
        <v>0.70442638888926012</v>
      </c>
      <c r="H5" s="140">
        <v>45933.228229166663</v>
      </c>
      <c r="I5" s="137" t="str">
        <f>IFERROR(VLOOKUP(D5,DB!A:F,6,0),"")</f>
        <v>SCECO</v>
      </c>
      <c r="J5" s="137" t="str">
        <f>IFERROR(VLOOKUP(D5,DB!A:G,7,0),"")</f>
        <v>Weak</v>
      </c>
      <c r="K5" s="137" t="s">
        <v>39077</v>
      </c>
      <c r="L5" s="137" t="str">
        <f>IFERROR(VLOOKUP(D5,DB!A:I,9,0),"")</f>
        <v>Latis</v>
      </c>
    </row>
    <row r="6" spans="1:16383" ht="31.5" customHeight="1">
      <c r="A6" s="121"/>
      <c r="B6" s="137" t="str">
        <f>IFERROR(VLOOKUP(D6,DB!A:K,11,0),"")</f>
        <v/>
      </c>
      <c r="C6" s="137"/>
      <c r="D6" s="137"/>
      <c r="E6" s="137"/>
      <c r="F6" s="137"/>
      <c r="G6" s="139">
        <f ca="1">IFERROR(NOW()-F6,"-")</f>
        <v>45934.409750462961</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45934.409750462961</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45934.409750462961</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45934.409750462961</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45934.409750462961</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45934.409750462961</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45934.409750462961</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45934.409750462961</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45934.409750462961</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45934.409750462961</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45934.409750462961</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45934.409750462961</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45934.409750462961</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45934.409750462961</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45934.409750462961</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45934.409750462961</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45934.409750462961</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45934.409750462961</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45934.409750462961</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45934.409750462961</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45934.409750462961</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45934.409750462961</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45934.409750462961</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45934.409750462961</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45934.409750462961</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45934.409750462961</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45934.409750462961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45934.409750462961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45934.409750462961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45934.409750462961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45934.409750462961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45934.409750462961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45934.409750462961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45934.409750462961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45934.409750462961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45934.409750462961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45934.409750462961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45934.409750462961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45934.409750462961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45934.409750462961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45934.409750462961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45934.409750462961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45934.409750462961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45934.409750462961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45934.409750462961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45934.409750462961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45934.409750462961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45934.409750462961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45934.409750462961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45934.409750462961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45934.409750462961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45934.409750462961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45934.409750462961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45934.409750462961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45934.409750462961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45934.409750462961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45934.409750462961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45934.409750462961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45934.409750462961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45934.409750462961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45934.409750462961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45934.409750462961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45934.409750462961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45934.409750462961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45934.409750462961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45934.409750462961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45934.409750462961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45934.409750462961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45934.409750462961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45934.409750462961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45934.409750462961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45934.409750462961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45934.409750462961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45934.409750462961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45934.409750462961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45934.409750462961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45934.409750462961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45934.409750462961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45934.409750462961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45934.409750462961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45934.409750462961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45934.409750462961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45934.409750462961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45934.409750462961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45934.409750462961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45934.409750462961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45934.409750462961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45934.409750462961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45934.409750462961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45934.409750462961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45934.409750462961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45934.409750462961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45934.409750462961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45934.409750462961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45934.409750462961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45934.409750462961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45934.409750462961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45934.409750462961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45934.409750462961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45934.409750462961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45934.409750462961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45934.409750462961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45934.409750462961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45934.409750462961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45934.409750462961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45934.409750462961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45934.409750462961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45934.409750462961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45934.409750462961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45934.409750462961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45934.409750462961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45934.409750462961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45934.409750462961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45934.409750462961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45934.409750462961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45934.409750462961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45934.409750462961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45934.409750462961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45934.409750462961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45934.409750462961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45934.409750462961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45934.409750462961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45934.409750462961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45934.409750462961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45934.409750462961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45934.409750462961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45934.409750462961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45934.409750462961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45934.409750462961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45934.409750462961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45934.409750462961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45934.409750462961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45934.409750462961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45934.409750462961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45934.409750462961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45934.409750462961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45934.409750462961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45934.409750462961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45934.409750462961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45934.409750462961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45934.409750462961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45934.409750462961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45934.409750462961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45934.409750462961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45934.409750462961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45934.409750462961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45934.409750462961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45934.409750462961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45934.409750462961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45934.409750462961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45934.409750462961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45934.409750462961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45934.409750462961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45934.409750462961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45934.409750462961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45934.409750462961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45934.409750462961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45934.409750462961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45934.409750462961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45934.409750462961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45934.409750462961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45934.409750462961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45934.409750462961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45934.409750462961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45934.409750462961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45934.409750462961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45934.409750462961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45934.409750462961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45934.409750462961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45934.409750462961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45934.409750462961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45934.409750462961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45934.409750462961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45934.409750462961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45934.409750462961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45934.409750462961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45934.409750462961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45934.409750462961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45934.409750462961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45934.409750462961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45934.409750462961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45934.409750462961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45934.409750462961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45934.409750462961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45934.409750462961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45934.409750462961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45934.409750462961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45934.409750462961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45934.409750462961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45934.409750462961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45934.409750462961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45934.409750462961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45934.409750462961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45934.409750462961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45934.409750462961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45934.409750462961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45934.409750462961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45934.409750462961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45934.409750462961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45934.409750462961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45934.409750462961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45934.409750462961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45934.409750462961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45934.409750462961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45934.409750462961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45934.409750462961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45934.409750462961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45934.409750462961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45934.409750462961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45934.409750462961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45934.409750462961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45934.409750462961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45934.409750462961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45934.409750462961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45934.409750462961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45934.409750462961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45934.409750462961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45934.409750462961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45934.409750462961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45934.409750462961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45934.409750462961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45934.409750462961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45934.409750462961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45934.409750462961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45934.409750462961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45934.409750462961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45934.409750462961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45934.409750462961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45934.409750462961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45934.409750462961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45934.409750462961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45934.409750462961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45934.409750462961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45934.409750462961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45934.409750462961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45934.409750462961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45934.409750462961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45934.409750462961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45934.409750462961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45934.409750462961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45934.409750462961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45934.409750462961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45934.409750462961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45934.409750462961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45934.409750462961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45934.409750462961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45934.409750462961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45934.409750462961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45934.409750462961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45934.409750462961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45934.409750462961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45934.409750462961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45934.409750462961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45934.409750462961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45934.409750462961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45934.409750462961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45934.409750462961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45934.409750462961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45934.409750462961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45934.409750462961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45934.409750462961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45934.409750462961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45934.409750462961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45934.409750462961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45934.409750462961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45934.409750462961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45934.409750462961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45934.409750462961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45934.409750462961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45934.409750462961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45934.409750462961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45934.409750462961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45934.409750462961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45934.409750462961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45934.409750462961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45934.409750462961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45934.409750462961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45934.409750462961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45934.409750462961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45934.409750462961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45934.409750462961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45934.409750462961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45934.409750462961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45934.409750462961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45934.409750462961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45934.409750462961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45934.409750462961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45934.409750462961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45934.409750462961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45934.409750462961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45934.409750462961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45934.409750462961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45934.409750462961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45934.409750462961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45934.409750462961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45934.409750462961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45934.409750462961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45934.409750462961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45934.409750462961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45934.409750462961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45934.409750462961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45934.409750462961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45934.409750462961</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2025-10-04T06:51:00Z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