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19" documentId="13_ncr:1_{F6CB121F-512D-4AA6-A0C1-0FB36C537598}" xr6:coauthVersionLast="47" xr6:coauthVersionMax="47" xr10:uidLastSave="{0B48442F-6A94-4FD9-8832-A20E06D6FF8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<sst xmlns="http://schemas.openxmlformats.org/spreadsheetml/2006/main" count="178606" uniqueCount="39085">
  <si>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</si>
  <si>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</si>
  <si>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</si>
  <si>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</si>
  <si>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</si>
  <si>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</si>
  <si>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</si>
  <si>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</si>
  <si>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</si>
  <si>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</si>
  <si>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</si>
  <si>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</si>
  <si>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</si>
  <si>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</si>
  <si>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</si>
  <si>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</si>
  <si>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</si>
  <si>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</si>
  <si>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</si>
  <si>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</si>
  <si>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</si>
  <si>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</si>
  <si>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</si>
  <si>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</si>
  <si>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</si>
  <si>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</si>
  <si>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</si>
  <si>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</si>
  <si>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</si>
  <si>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</si>
  <si>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</si>
  <si>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</si>
  <si>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</si>
  <si>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</si>
  <si>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</si>
  <si>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</si>
  <si>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</si>
  <si>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</si>
  <si>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</si>
  <si>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</si>
  <si>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</si>
  <si>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</si>
  <si>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</si>
  <si>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</si>
  <si>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</si>
  <si>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</si>
  <si>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</si>
  <si>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</si>
  <si>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</si>
  <si>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</si>
  <si>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</si>
  <si>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</si>
  <si>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</si>
  <si>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</si>
  <si>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</si>
  <si>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</si>
  <si>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</si>
  <si>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</si>
  <si>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</si>
  <si>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</si>
  <si>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</si>
  <si>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</si>
  <si>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</si>
  <si>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</si>
  <si>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</si>
  <si>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</si>
  <si>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</si>
  <si>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</si>
  <si>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</si>
  <si>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</si>
  <si>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</si>
  <si>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</si>
  <si>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</si>
  <si>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</si>
  <si>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</si>
  <si>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</si>
  <si>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</si>
  <si>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</si>
  <si>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</si>
  <si>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</si>
  <si>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</si>
  <si>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</si>
  <si>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</si>
  <si>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</si>
  <si>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</si>
  <si>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</si>
  <si>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</si>
  <si>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</si>
  <si>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</si>
  <si>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</si>
  <si>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</si>
  <si>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</si>
  <si>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</si>
  <si>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</si>
  <si>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</si>
  <si>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</si>
  <si>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</si>
  <si>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</si>
  <si>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</si>
  <si>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</si>
  <si>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</si>
  <si>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</si>
  <si>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</si>
  <si>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</si>
  <si>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</si>
  <si>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</si>
  <si>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</si>
  <si>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</si>
  <si>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</si>
  <si>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</si>
  <si>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</si>
  <si>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</si>
  <si>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</si>
  <si>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</si>
  <si>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</si>
  <si>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</si>
  <si>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</si>
  <si>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</si>
  <si>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</si>
  <si>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</si>
  <si>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</si>
  <si>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</si>
  <si>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</si>
  <si>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</si>
  <si>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</si>
  <si>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</si>
  <si>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</si>
  <si>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</si>
  <si>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</si>
  <si>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</si>
  <si>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</si>
  <si>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</si>
  <si>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</si>
  <si>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</si>
  <si>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</si>
  <si>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</si>
  <si>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</si>
  <si>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</si>
  <si>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</si>
  <si>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</si>
  <si>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</si>
  <si>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</si>
  <si>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</si>
  <si>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</si>
  <si>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</si>
  <si>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</si>
  <si>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</si>
  <si>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</si>
  <si>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</si>
  <si>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</si>
  <si>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</si>
  <si>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</si>
  <si>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</si>
  <si>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</si>
  <si>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</si>
  <si>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</si>
  <si>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</si>
  <si>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</si>
  <si>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</si>
  <si>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</si>
  <si>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</si>
  <si>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</si>
  <si>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</si>
  <si>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</si>
  <si>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</si>
  <si>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</si>
  <si>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</si>
  <si>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</si>
  <si>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</si>
  <si>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</si>
  <si>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</si>
  <si>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</si>
  <si>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</si>
  <si>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</si>
  <si>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</si>
  <si>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</si>
  <si>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</si>
  <si>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</si>
  <si>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</si>
  <si>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</si>
  <si>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</si>
  <si>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</si>
  <si>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</si>
  <si>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</si>
  <si>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</si>
  <si>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</si>
  <si>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</si>
  <si>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</si>
  <si>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</si>
  <si>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</si>
  <si>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</si>
  <si>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</si>
  <si>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</si>
  <si>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</si>
  <si>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</si>
  <si>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</si>
  <si>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</si>
  <si>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</si>
  <si>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</si>
  <si>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</si>
  <si>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</si>
  <si>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</si>
  <si>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</si>
  <si>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</si>
  <si>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</si>
  <si>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</si>
  <si>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</si>
  <si>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</si>
  <si>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</si>
  <si>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</si>
  <si>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</si>
  <si>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</si>
  <si>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</si>
  <si>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</si>
  <si>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</si>
  <si>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</si>
  <si>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</si>
  <si>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</si>
  <si>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</si>
  <si>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</si>
  <si>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</si>
  <si>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</si>
  <si>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</si>
  <si>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</si>
  <si>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</si>
  <si>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</si>
  <si>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</si>
  <si>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</si>
  <si>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</si>
  <si>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</si>
  <si>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</si>
  <si>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</si>
  <si>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</si>
  <si>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</si>
  <si>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</si>
  <si>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</si>
  <si>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</si>
  <si>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</si>
  <si>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</si>
  <si>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</si>
  <si>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</si>
  <si>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</si>
  <si>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</si>
  <si>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</si>
  <si>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</si>
  <si>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</si>
  <si>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</si>
  <si>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</si>
  <si>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</si>
  <si>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</si>
  <si>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</si>
  <si>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</si>
  <si>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</si>
  <si>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</si>
  <si>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</si>
  <si>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</si>
  <si>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</si>
  <si>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</si>
  <si>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</si>
  <si>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</si>
  <si>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</si>
  <si>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</si>
  <si>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</si>
  <si>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</si>
  <si>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</si>
  <si>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</si>
  <si>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</si>
  <si>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</si>
  <si>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</si>
  <si>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</si>
  <si>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</si>
  <si>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</si>
  <si>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</si>
  <si>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</si>
  <si>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</si>
  <si>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</si>
  <si>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</si>
  <si>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</si>
  <si>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</si>
  <si>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</si>
  <si>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</si>
  <si>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</si>
  <si>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</si>
  <si>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</si>
  <si>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</si>
  <si>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</si>
  <si>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</si>
  <si>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</si>
  <si>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</si>
  <si>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</si>
  <si>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</si>
  <si>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</si>
  <si>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</si>
  <si>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</si>
  <si>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</si>
  <si>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</si>
  <si>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</si>
  <si>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</si>
  <si>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</si>
  <si>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</si>
  <si>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</si>
  <si>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</si>
  <si>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</si>
  <si>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</si>
  <si>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</si>
  <si>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</si>
  <si>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</si>
  <si>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</si>
  <si>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</si>
  <si>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</si>
  <si>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</si>
  <si>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</si>
  <si>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</si>
  <si>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</si>
  <si>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</si>
  <si>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</si>
  <si>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</si>
  <si>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</si>
  <si>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</si>
  <si>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</si>
  <si>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</si>
  <si>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</si>
  <si>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</si>
  <si>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</si>
  <si>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</si>
  <si>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</si>
  <si>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</si>
  <si>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</si>
  <si>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</si>
  <si>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</si>
  <si>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</si>
  <si>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</si>
  <si>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</si>
  <si>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</si>
  <si>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</si>
  <si>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</si>
  <si>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</si>
  <si>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</si>
  <si>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</si>
  <si>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</si>
  <si>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</si>
  <si>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</si>
  <si>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</si>
  <si>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</si>
  <si>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</si>
  <si>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</si>
  <si>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</si>
  <si>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</si>
  <si>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</si>
  <si>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</si>
  <si>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</si>
  <si>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</si>
  <si>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</si>
  <si>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</si>
  <si>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</si>
  <si>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</si>
  <si>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</si>
  <si>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</si>
  <si>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</si>
  <si>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</si>
  <si>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</si>
  <si>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</si>
  <si>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</si>
  <si>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</si>
  <si>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</si>
  <si>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</si>
  <si>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</si>
  <si>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</si>
  <si>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</si>
  <si>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</si>
  <si>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</si>
  <si>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</si>
  <si>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</si>
  <si>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</si>
  <si>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</si>
  <si>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</si>
  <si>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</si>
  <si>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</si>
  <si>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</si>
  <si>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</si>
  <si>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</si>
  <si>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</si>
  <si>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</si>
  <si>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</si>
  <si>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</si>
  <si>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</si>
  <si>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</si>
  <si>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</si>
  <si>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</si>
  <si>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</si>
  <si>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</si>
  <si>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</si>
  <si>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</si>
  <si>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</si>
  <si>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</si>
  <si>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</si>
  <si>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</si>
  <si>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</si>
  <si>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</si>
  <si>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</si>
  <si>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</si>
  <si>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</si>
  <si>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</si>
  <si>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</si>
  <si>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</si>
  <si>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</si>
  <si>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</si>
  <si>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</si>
  <si>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</si>
  <si>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</si>
  <si>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</si>
  <si>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</si>
  <si>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</si>
  <si>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</si>
  <si>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</si>
  <si>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</si>
  <si>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</si>
  <si>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</si>
  <si>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</si>
  <si>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</si>
  <si>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</si>
  <si>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</si>
  <si>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</si>
  <si>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</si>
  <si>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</si>
  <si>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</si>
  <si>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</si>
  <si>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</si>
  <si>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</si>
  <si>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</si>
  <si>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</si>
  <si>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</si>
  <si>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</si>
  <si>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</si>
  <si>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</si>
  <si>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</si>
  <si>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</si>
  <si>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</si>
  <si>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</si>
  <si>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</si>
  <si>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</si>
  <si>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</si>
  <si>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</si>
  <si>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</si>
  <si>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</si>
  <si>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</si>
  <si>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</si>
  <si>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</si>
  <si>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</si>
  <si>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</si>
  <si>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</si>
  <si>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</si>
  <si>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</si>
  <si>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</si>
  <si>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</si>
  <si>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</si>
  <si>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</si>
  <si>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</si>
  <si>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</si>
  <si>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</si>
  <si>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</si>
  <si>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</si>
  <si>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</si>
  <si>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</si>
  <si>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</si>
  <si>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</si>
  <si>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</si>
  <si>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</si>
  <si>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</si>
  <si>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</si>
  <si>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</si>
  <si>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</si>
  <si>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</si>
  <si>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</si>
  <si>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</si>
  <si>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</si>
  <si>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</si>
  <si>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</si>
  <si>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</si>
  <si>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</si>
  <si>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</si>
  <si>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</si>
  <si>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</si>
  <si>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</si>
  <si>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</si>
  <si>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</si>
  <si>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</si>
  <si>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</si>
  <si>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</si>
  <si>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</si>
  <si>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</si>
  <si>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</si>
  <si>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</si>
  <si>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</si>
  <si>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</si>
  <si>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</si>
  <si>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</si>
  <si>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</si>
  <si>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</si>
  <si>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</si>
  <si>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</si>
  <si>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</si>
  <si>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</si>
  <si>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</si>
  <si>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</si>
  <si>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</si>
  <si>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</si>
  <si>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</si>
  <si>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</si>
  <si>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</si>
  <si>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</si>
  <si>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</si>
  <si>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</si>
  <si>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</si>
  <si>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</si>
  <si>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</si>
  <si>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</si>
  <si>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</si>
  <si>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</si>
  <si>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</si>
  <si>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</si>
  <si>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</si>
  <si>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</si>
  <si>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</si>
  <si>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</si>
  <si>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</si>
  <si>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</si>
  <si>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</si>
  <si>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</si>
  <si>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</si>
  <si>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</si>
  <si>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</si>
  <si>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</si>
  <si>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</si>
  <si>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</si>
  <si>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</si>
  <si>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</si>
  <si>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</si>
  <si>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</si>
  <si>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</si>
  <si>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</si>
  <si>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</si>
  <si>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</si>
  <si>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</si>
  <si>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</si>
  <si>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</si>
  <si>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</si>
  <si>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</si>
  <si>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</si>
  <si>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</si>
  <si>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</si>
  <si>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</si>
  <si>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</si>
  <si>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</si>
  <si>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</si>
  <si>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</si>
  <si>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</si>
  <si>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</si>
  <si>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</si>
  <si>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</si>
  <si>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</si>
  <si>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</si>
  <si>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</si>
  <si>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</si>
  <si>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</si>
  <si>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</si>
  <si>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</si>
  <si>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</si>
  <si>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</si>
  <si>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</si>
  <si>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</si>
  <si>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</si>
  <si>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</si>
  <si>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</si>
  <si>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</si>
  <si>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</si>
  <si>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</si>
  <si>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</si>
  <si>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</si>
  <si>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</si>
  <si>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</si>
  <si>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</si>
  <si>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</si>
  <si>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</si>
  <si>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</si>
  <si>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</si>
  <si>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</si>
  <si>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</si>
  <si>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</si>
  <si>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</si>
  <si>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</si>
  <si>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</si>
  <si>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</si>
  <si>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</si>
  <si>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</si>
  <si>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</si>
  <si>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</si>
  <si>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</si>
  <si>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</si>
  <si>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</si>
  <si>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</si>
  <si>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</si>
  <si>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</si>
  <si>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</si>
  <si>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</si>
  <si>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</si>
  <si>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</si>
  <si>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</si>
  <si>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</si>
  <si>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</si>
  <si>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</si>
  <si>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</si>
  <si>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</si>
  <si>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</si>
  <si>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</si>
  <si>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</si>
  <si>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</si>
  <si>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</si>
  <si>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</si>
  <si>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</si>
  <si>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</si>
  <si>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</si>
  <si>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</si>
  <si>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</si>
  <si>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</si>
  <si>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</si>
  <si>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</si>
  <si>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</si>
  <si>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</si>
  <si>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</si>
  <si>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</si>
  <si>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</si>
  <si>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</si>
  <si>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</si>
  <si>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</si>
  <si>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</si>
  <si>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</si>
  <si>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</si>
  <si>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</si>
  <si>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</si>
  <si>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</si>
  <si>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</si>
  <si>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</si>
  <si>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</si>
  <si>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</si>
  <si>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</si>
  <si>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</si>
  <si>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</si>
  <si>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</si>
  <si>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</si>
  <si>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</si>
  <si>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</si>
  <si>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</si>
  <si>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</si>
  <si>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</si>
  <si>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</si>
  <si>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</si>
  <si>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</si>
  <si>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</si>
  <si>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</si>
  <si>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</si>
  <si>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</si>
  <si>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</si>
  <si>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</si>
  <si>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</si>
  <si>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</si>
  <si>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</si>
  <si>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</si>
  <si>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</si>
  <si>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</si>
  <si>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</si>
  <si>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</si>
  <si>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</si>
  <si>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</si>
  <si>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</si>
  <si>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</si>
  <si>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</si>
  <si>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</si>
  <si>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</si>
  <si>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</si>
  <si>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</si>
  <si>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</si>
  <si>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</si>
  <si>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</si>
  <si>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</si>
  <si>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</si>
  <si>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</si>
  <si>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</si>
  <si>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</si>
  <si>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</si>
  <si>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</si>
  <si>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</si>
  <si>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</si>
  <si>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</si>
  <si>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</si>
  <si>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</si>
  <si>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</si>
  <si>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</si>
  <si>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</si>
  <si>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</si>
  <si>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</si>
  <si>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</si>
  <si>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</si>
  <si>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</si>
  <si>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</si>
  <si>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</si>
  <si>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</si>
  <si>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</si>
  <si>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</si>
  <si>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</si>
  <si>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</si>
  <si>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</si>
  <si>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</si>
  <si>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</si>
  <si>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</si>
  <si>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</si>
  <si>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</si>
  <si>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</si>
  <si>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</si>
  <si>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</si>
  <si>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</si>
  <si>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</si>
  <si>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</si>
  <si>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</si>
  <si>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</si>
  <si>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</si>
  <si>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</si>
  <si>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</si>
  <si>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</si>
  <si>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</si>
  <si>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</si>
  <si>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</si>
  <si>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</si>
  <si>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</si>
  <si>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</si>
  <si>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</si>
  <si>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</si>
  <si>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</si>
  <si>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</si>
  <si>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</si>
  <si>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</si>
  <si>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</si>
  <si>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</si>
  <si>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</si>
  <si>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</si>
  <si>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</si>
  <si>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</si>
  <si>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</si>
  <si>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</si>
  <si>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</si>
  <si>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</si>
  <si>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</si>
  <si>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</si>
  <si>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</si>
  <si>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</si>
  <si>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</si>
  <si>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</si>
  <si>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</si>
  <si>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</si>
  <si>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</si>
  <si>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</si>
  <si>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</si>
  <si>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</si>
  <si>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</si>
  <si>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</si>
  <si>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</si>
  <si>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</si>
  <si>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</si>
  <si>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</si>
  <si>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</si>
  <si>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</si>
  <si>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</si>
  <si>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</si>
  <si>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</si>
  <si>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</si>
  <si>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</si>
  <si>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</si>
  <si>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</si>
  <si>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</si>
  <si>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</si>
  <si>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</si>
  <si>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</si>
  <si>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</si>
  <si>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</si>
  <si>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</si>
  <si>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</si>
  <si>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</si>
  <si>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</si>
  <si>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</si>
  <si>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</si>
  <si>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</si>
  <si>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</si>
  <si>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</si>
  <si>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</si>
  <si>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</si>
  <si>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</si>
  <si>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</si>
  <si>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</si>
  <si>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</si>
  <si>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</si>
  <si>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</si>
  <si>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</si>
  <si>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</si>
  <si>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</si>
  <si>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</si>
  <si>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</si>
  <si>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</si>
  <si>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</si>
  <si>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</si>
  <si>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</si>
  <si>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</si>
  <si>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</si>
  <si>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</si>
  <si>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</si>
  <si>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</si>
  <si>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</si>
  <si>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</si>
  <si>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</si>
  <si>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</si>
  <si>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</si>
  <si>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</si>
  <si>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</si>
  <si>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</si>
  <si>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</si>
  <si>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</si>
  <si>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</si>
  <si>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</si>
  <si>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</si>
  <si>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</si>
  <si>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</si>
  <si>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</si>
  <si>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</si>
  <si>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</si>
  <si>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</si>
  <si>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</si>
  <si>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</si>
  <si>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</si>
  <si>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</si>
  <si>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</si>
  <si>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</si>
  <si>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</si>
  <si>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</si>
  <si>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</si>
  <si>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</si>
  <si>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</si>
  <si>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</si>
  <si>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</si>
  <si>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</si>
  <si>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</si>
  <si>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</si>
  <si>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</si>
  <si>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</si>
  <si>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</si>
  <si>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</si>
  <si>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</si>
  <si>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</si>
  <si>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</si>
  <si>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</si>
  <si>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</si>
  <si>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</si>
  <si>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</si>
  <si>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</si>
  <si>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</si>
  <si>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</si>
  <si>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</si>
  <si>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</si>
  <si>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</si>
  <si>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</si>
  <si>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</si>
  <si>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</si>
  <si>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</si>
  <si>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</si>
  <si>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</si>
  <si>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</si>
  <si>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</si>
  <si>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</si>
  <si>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</si>
  <si>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</si>
  <si>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</si>
  <si>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</si>
  <si>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</si>
  <si>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</si>
  <si>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</si>
  <si>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</si>
  <si>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</si>
  <si>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</si>
  <si>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</si>
  <si>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</si>
  <si>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</si>
  <si>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</si>
  <si>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</si>
  <si>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</si>
  <si>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</si>
  <si>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</si>
  <si>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</si>
  <si>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</si>
  <si>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</si>
  <si>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</si>
  <si>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</si>
  <si>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</si>
  <si>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</si>
  <si>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</si>
  <si>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</si>
  <si>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</si>
  <si>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</si>
  <si>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</si>
  <si>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</si>
  <si>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</si>
  <si>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</si>
  <si>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</si>
  <si>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</si>
  <si>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</si>
  <si>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</si>
  <si>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</si>
  <si>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</si>
  <si>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</si>
  <si>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</si>
  <si>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</si>
  <si>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</si>
  <si>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</si>
  <si>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</si>
  <si>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</si>
  <si>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</si>
  <si>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</si>
  <si>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</si>
  <si>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</si>
  <si>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</si>
  <si>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</si>
  <si>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</si>
  <si>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</si>
  <si>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</si>
  <si>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</si>
  <si>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</si>
  <si>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</si>
  <si>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</si>
  <si>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</si>
  <si>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</si>
  <si>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</si>
  <si>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</si>
  <si>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</si>
  <si>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</si>
  <si>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</si>
  <si>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</si>
  <si>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</si>
  <si>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</si>
  <si>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</si>
  <si>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</si>
  <si>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</si>
  <si>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</si>
  <si>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</si>
  <si>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</si>
  <si>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</si>
  <si>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</si>
  <si>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</si>
  <si>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</si>
  <si>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</si>
  <si>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</si>
  <si>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</si>
  <si>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</si>
  <si>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</si>
  <si>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</si>
  <si>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</si>
  <si>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</si>
  <si>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</si>
  <si>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</si>
  <si>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</si>
  <si>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</si>
  <si>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</si>
  <si>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</si>
  <si>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</si>
  <si>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</si>
  <si>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</si>
  <si>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</si>
  <si>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</si>
  <si>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</si>
  <si>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</si>
  <si>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</si>
  <si>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</si>
  <si>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</si>
  <si>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</si>
  <si>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</si>
  <si>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</si>
  <si>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</si>
  <si>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</si>
  <si>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</si>
  <si>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</si>
  <si>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</si>
  <si>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</si>
  <si>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</si>
  <si>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</si>
  <si>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</si>
  <si>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</si>
  <si>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</si>
  <si>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</si>
  <si>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</si>
  <si>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</si>
  <si>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</si>
  <si>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</si>
  <si>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</si>
  <si>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</si>
  <si>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</si>
  <si>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</si>
  <si>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</si>
  <si>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</si>
  <si>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</si>
  <si>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</si>
  <si>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</si>
  <si>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</si>
  <si>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</si>
  <si>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</si>
  <si>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</si>
  <si>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</si>
  <si>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</si>
  <si>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</si>
  <si>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</si>
  <si>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</si>
  <si>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</si>
  <si>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</si>
  <si>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</si>
  <si>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</si>
  <si>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</si>
  <si>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</si>
  <si>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</si>
  <si>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</si>
  <si>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</si>
  <si>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</si>
  <si>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</si>
  <si>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</si>
  <si>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</si>
  <si>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</si>
  <si>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</si>
  <si>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</si>
  <si>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</si>
  <si>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</si>
  <si>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</si>
  <si>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</si>
  <si>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</si>
  <si>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</si>
  <si>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</si>
  <si>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</si>
  <si>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</si>
  <si>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</si>
  <si>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</si>
  <si>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</si>
  <si>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</si>
  <si>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</si>
  <si>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</si>
  <si>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</si>
  <si>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</si>
  <si>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</si>
  <si>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</si>
  <si>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</si>
  <si>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</si>
  <si>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</si>
  <si>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</si>
  <si>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</si>
  <si>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</si>
  <si>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</si>
  <si>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</si>
  <si>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</si>
  <si>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</si>
  <si>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</si>
  <si>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</si>
  <si>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</si>
  <si>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</si>
  <si>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</si>
  <si>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</si>
  <si>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</si>
  <si>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</si>
  <si>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</si>
  <si>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</si>
  <si>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</si>
  <si>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</si>
  <si>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</si>
  <si>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</si>
  <si>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</si>
  <si>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</si>
  <si>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</si>
  <si>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</si>
  <si>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</si>
  <si>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</si>
  <si>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</si>
  <si>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</si>
  <si>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</si>
  <si>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</si>
  <si>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</si>
  <si>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</si>
  <si>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</si>
  <si>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</si>
  <si>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</si>
  <si>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</si>
  <si>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</si>
  <si>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</si>
  <si>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</si>
  <si>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</si>
  <si>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</si>
  <si>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</si>
  <si>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</si>
  <si>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</si>
  <si>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</si>
  <si>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</si>
  <si>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</si>
  <si>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</si>
  <si>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</si>
  <si>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</si>
  <si>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</si>
  <si>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</si>
  <si>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</si>
  <si>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</si>
  <si>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</si>
  <si>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</si>
  <si>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</si>
  <si>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</si>
  <si>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</si>
  <si>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</si>
  <si>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</si>
  <si>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</si>
  <si>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</si>
  <si>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</si>
  <si>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</si>
  <si>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</si>
  <si>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</si>
  <si>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</si>
  <si>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</si>
  <si>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</si>
  <si>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</si>
  <si>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</si>
  <si>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</si>
  <si>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</si>
  <si>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</si>
  <si>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</si>
  <si>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</si>
  <si>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</si>
  <si>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</si>
  <si>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</si>
  <si>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</si>
  <si>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</si>
  <si>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</si>
  <si>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</si>
  <si>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</si>
  <si>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</si>
  <si>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</si>
  <si>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</si>
  <si>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</si>
  <si>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</si>
  <si>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</si>
  <si>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</si>
  <si>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</si>
  <si>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</si>
  <si>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</si>
  <si>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</si>
  <si>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</si>
  <si>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</si>
  <si>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</si>
  <si>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</si>
  <si>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</si>
  <si>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</si>
  <si>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</si>
  <si>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</si>
  <si>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</si>
  <si>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</si>
  <si>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</si>
  <si>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</si>
  <si>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</si>
  <si>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</si>
  <si>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</si>
  <si>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</si>
  <si>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</si>
  <si>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</si>
  <si>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</si>
  <si>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</si>
  <si>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</si>
  <si>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</si>
  <si>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</si>
  <si>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</si>
  <si>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</si>
  <si>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</si>
  <si>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</si>
  <si>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</si>
  <si>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</si>
  <si>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</si>
  <si>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</si>
  <si>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</si>
  <si>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</si>
  <si>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</si>
  <si>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</si>
  <si>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</si>
  <si>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</si>
  <si>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</si>
  <si>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</si>
  <si>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</si>
  <si>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</si>
  <si>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</si>
  <si>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</si>
  <si>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</si>
  <si>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</si>
  <si>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</si>
  <si>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</si>
  <si>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</si>
  <si>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</si>
  <si>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</si>
  <si>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</si>
  <si>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</si>
  <si>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</si>
  <si>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</si>
  <si>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</si>
  <si>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</si>
  <si>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</si>
  <si>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</si>
  <si>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</si>
  <si>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</si>
  <si>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</si>
  <si>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</si>
  <si>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</si>
  <si>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</si>
  <si>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</si>
  <si>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</si>
  <si>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</si>
  <si>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</si>
  <si>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</si>
  <si>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</si>
  <si>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</si>
  <si>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</si>
  <si>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</si>
  <si>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</si>
  <si>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</si>
  <si>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</si>
  <si>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</si>
  <si>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</si>
  <si>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</si>
  <si>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</si>
  <si>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</si>
  <si>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</si>
  <si>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</si>
  <si>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</si>
  <si>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</si>
  <si>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</si>
  <si>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</si>
  <si>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</si>
  <si>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</si>
  <si>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</si>
  <si>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</si>
  <si>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</si>
  <si>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</si>
  <si>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</si>
  <si>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</si>
  <si>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</si>
  <si>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</si>
  <si>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</si>
  <si>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</si>
  <si>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</si>
  <si>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</si>
  <si>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</si>
  <si>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</si>
  <si>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</si>
  <si>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</si>
  <si>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</si>
  <si>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</si>
  <si>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</si>
  <si>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</si>
  <si>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</si>
  <si>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</si>
  <si>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</si>
  <si>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</si>
  <si>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</si>
  <si>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</si>
  <si>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</si>
  <si>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</si>
  <si>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</si>
  <si>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</si>
  <si>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</si>
  <si>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</si>
  <si>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</si>
  <si>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</si>
  <si>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</si>
  <si>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</si>
  <si>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</si>
  <si>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</si>
  <si>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</si>
  <si>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</si>
  <si>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</si>
  <si>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</si>
  <si>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</si>
  <si>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</si>
  <si>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</si>
  <si>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</si>
  <si>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</si>
  <si>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</si>
  <si>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</si>
  <si>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</si>
  <si>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</si>
  <si>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</si>
  <si>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</si>
  <si>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</si>
  <si>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</si>
  <si>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</si>
  <si>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</si>
  <si>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</si>
  <si>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</si>
  <si>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</si>
  <si>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</si>
  <si>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</si>
  <si>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</si>
  <si>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</si>
  <si>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</si>
  <si>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</si>
  <si>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</si>
  <si>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</si>
  <si>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</si>
  <si>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</si>
  <si>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</si>
  <si>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</si>
  <si>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</si>
  <si>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</si>
  <si>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</si>
  <si>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</si>
  <si>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</si>
  <si>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</si>
  <si>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</si>
  <si>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</si>
  <si>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</si>
  <si>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</si>
  <si>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</si>
  <si>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</si>
  <si>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</si>
  <si>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</si>
  <si>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</si>
  <si>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</si>
  <si>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</si>
  <si>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</si>
  <si>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</si>
  <si>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</si>
  <si>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</si>
  <si>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</si>
  <si>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</si>
  <si>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</si>
  <si>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</si>
  <si>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</si>
  <si>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</si>
  <si>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</si>
  <si>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</si>
  <si>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</si>
  <si>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</si>
  <si>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</si>
  <si>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</si>
  <si>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</si>
  <si>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</si>
  <si>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</si>
  <si>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</si>
  <si>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</si>
  <si>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</si>
  <si>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</si>
  <si>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</si>
  <si>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</si>
  <si>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</si>
  <si>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</si>
  <si>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</si>
  <si>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</si>
  <si>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</si>
  <si>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</si>
  <si>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</si>
  <si>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</si>
  <si>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</si>
  <si>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</si>
  <si>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</si>
  <si>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</si>
  <si>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</si>
  <si>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</si>
  <si>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</si>
  <si>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</si>
  <si>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</si>
  <si>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</si>
  <si>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</si>
  <si>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</si>
  <si>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</si>
  <si>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</si>
  <si>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</si>
  <si>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</si>
  <si>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</si>
  <si>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</si>
  <si>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</si>
  <si>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</si>
  <si>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</si>
  <si>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</si>
  <si>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</si>
  <si>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</si>
  <si>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</si>
  <si>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</si>
  <si>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</si>
  <si>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</si>
  <si>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</si>
  <si>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</si>
  <si>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</si>
  <si>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</si>
  <si>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</si>
  <si>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</si>
  <si>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</si>
  <si>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</si>
  <si>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</si>
  <si>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</si>
  <si>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</si>
  <si>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</si>
  <si>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</si>
  <si>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</si>
  <si>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</si>
  <si>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</si>
  <si>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</si>
  <si>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</si>
  <si>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</si>
  <si>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</si>
  <si>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</si>
  <si>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</si>
  <si>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</si>
  <si>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</si>
  <si>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</si>
  <si>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</si>
  <si>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</si>
  <si>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</si>
  <si>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</si>
  <si>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</si>
  <si>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</si>
  <si>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</si>
  <si>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</si>
  <si>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</si>
  <si>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</si>
  <si>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</si>
  <si>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</si>
  <si>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</si>
  <si>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</si>
  <si>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</si>
  <si>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</si>
  <si>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</si>
  <si>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</si>
  <si>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</si>
  <si>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</si>
  <si>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</si>
  <si>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</si>
  <si>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</si>
  <si>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</si>
  <si>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</si>
  <si>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</si>
  <si>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</si>
  <si>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</si>
  <si>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</si>
  <si>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</si>
  <si>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</si>
  <si>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</si>
  <si>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</si>
  <si>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</si>
  <si>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</si>
  <si>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</si>
  <si>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</si>
  <si>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</si>
  <si>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</si>
  <si>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</si>
  <si>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</si>
  <si>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</si>
  <si>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</si>
  <si>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</si>
  <si>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</si>
  <si>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</si>
  <si>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</si>
  <si>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</si>
  <si>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</si>
  <si>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</si>
  <si>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</si>
  <si>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</si>
  <si>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</si>
  <si>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</si>
  <si>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</si>
  <si>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</si>
  <si>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</si>
  <si>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</si>
  <si>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</si>
  <si>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</si>
  <si>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</si>
  <si>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</si>
  <si>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</si>
  <si>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</si>
  <si>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</si>
  <si>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</si>
  <si>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</si>
  <si>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</si>
  <si>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</si>
  <si>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</si>
  <si>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</si>
  <si>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</si>
  <si>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</si>
  <si>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</si>
  <si>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</si>
  <si>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</si>
  <si>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</si>
  <si>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</si>
  <si>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</si>
  <si>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</si>
  <si>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</si>
  <si>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</si>
  <si>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</si>
  <si>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</si>
  <si>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</si>
  <si>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</si>
  <si>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</si>
  <si>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</si>
  <si>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</si>
  <si>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</si>
  <si>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</si>
  <si>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</si>
  <si>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</si>
  <si>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</si>
  <si>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</si>
  <si>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</si>
  <si>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</si>
  <si>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</si>
  <si>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</si>
  <si>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</si>
  <si>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</si>
  <si>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</si>
  <si>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</si>
  <si>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</si>
  <si>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</si>
  <si>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</si>
  <si>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</si>
  <si>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</si>
  <si>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</si>
  <si>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</si>
  <si>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</si>
  <si>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</si>
  <si>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</si>
  <si>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</si>
  <si>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</si>
  <si>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</si>
  <si>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</si>
  <si>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</si>
  <si>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</si>
  <si>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</si>
  <si>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</si>
  <si>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</si>
  <si>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</si>
  <si>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</si>
  <si>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</si>
  <si>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</si>
  <si>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</si>
  <si>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</si>
  <si>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</si>
  <si>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</si>
  <si>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</si>
  <si>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</si>
  <si>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</si>
  <si>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</si>
  <si>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</si>
  <si>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</si>
  <si>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</si>
  <si>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</si>
  <si>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</si>
  <si>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</si>
  <si>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</si>
  <si>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</si>
  <si>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</si>
  <si>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</si>
  <si>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</si>
  <si>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</si>
  <si>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</si>
  <si>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</si>
  <si>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</si>
  <si>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</si>
  <si>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</si>
  <si>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</si>
  <si>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</si>
  <si>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</si>
  <si>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</si>
  <si>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</si>
  <si>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</si>
  <si>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</si>
  <si>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</si>
  <si>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</si>
  <si>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</si>
  <si>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</si>
  <si>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</si>
  <si>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</si>
  <si>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</si>
  <si>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</si>
  <si>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</si>
  <si>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</si>
  <si>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</si>
  <si>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</si>
  <si>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</si>
  <si>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</si>
  <si>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</si>
  <si>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</si>
  <si>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</si>
  <si>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</si>
  <si>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</si>
  <si>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</si>
  <si>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</si>
  <si>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</si>
  <si>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</si>
  <si>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</si>
  <si>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</si>
  <si>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</si>
  <si>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</si>
  <si>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</si>
  <si>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</si>
  <si>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</si>
  <si>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</si>
  <si>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</si>
  <si>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</si>
  <si>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</si>
  <si>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</si>
  <si>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</si>
  <si>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</si>
  <si>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</si>
  <si>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</si>
  <si>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</si>
  <si>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</si>
  <si>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</si>
  <si>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</si>
  <si>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</si>
  <si>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</si>
  <si>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</si>
  <si>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</si>
  <si>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</si>
  <si>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</si>
  <si>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</si>
  <si>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</si>
  <si>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</si>
  <si>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</si>
  <si>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</si>
  <si>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</si>
  <si>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</si>
  <si>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</si>
  <si>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</si>
  <si>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</si>
  <si>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</si>
  <si>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</si>
  <si>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</si>
  <si>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</si>
  <si>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</si>
  <si>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</si>
  <si>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</si>
  <si>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</si>
  <si>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</si>
  <si>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</si>
  <si>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</si>
  <si>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</si>
  <si>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</si>
  <si>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</si>
  <si>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</si>
  <si>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</si>
  <si>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</si>
  <si>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</si>
  <si>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</si>
  <si>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</si>
  <si>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</si>
  <si>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</si>
  <si>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</si>
  <si>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</si>
  <si>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</si>
  <si>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</si>
  <si>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</si>
  <si>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</si>
  <si>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</si>
  <si>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</si>
  <si>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</si>
  <si>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</si>
  <si>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</si>
  <si>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</si>
  <si>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</si>
  <si>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</si>
  <si>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</si>
  <si>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</si>
  <si>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</si>
  <si>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</si>
  <si>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</si>
  <si>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</si>
  <si>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</si>
  <si>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</si>
  <si>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</si>
  <si>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</si>
  <si>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</si>
  <si>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</si>
  <si>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</si>
  <si>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</si>
  <si>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</si>
  <si>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</si>
  <si>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</si>
  <si>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</si>
  <si>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</si>
  <si>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</si>
  <si>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</si>
  <si>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</si>
  <si>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</si>
  <si>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</si>
  <si>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</si>
  <si>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</si>
  <si>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</si>
  <si>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</si>
  <si>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</si>
  <si>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</si>
  <si>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</si>
  <si>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</si>
  <si>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</si>
  <si>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</si>
  <si>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</si>
  <si>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</si>
  <si>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</si>
  <si>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</si>
  <si>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</si>
  <si>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</si>
  <si>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</si>
  <si>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</si>
  <si>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</si>
  <si>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</si>
  <si>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</si>
  <si>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</si>
  <si>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</si>
  <si>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</si>
  <si>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</si>
  <si>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</si>
  <si>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</si>
  <si>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</si>
  <si>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</si>
  <si>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</si>
  <si>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</si>
  <si>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</si>
  <si>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</si>
  <si>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</si>
  <si>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</si>
  <si>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</si>
  <si>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</si>
  <si>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</si>
  <si>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</si>
  <si>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</si>
  <si>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</si>
  <si>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</si>
  <si>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</si>
  <si>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</si>
  <si>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</si>
  <si>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</si>
  <si>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</si>
  <si>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</si>
  <si>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</si>
  <si>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</si>
  <si>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</si>
  <si>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</si>
  <si>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</si>
  <si>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</si>
  <si>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</si>
  <si>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</si>
  <si>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</si>
  <si>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</si>
  <si>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</si>
  <si>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</si>
  <si>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</si>
  <si>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</si>
  <si>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</si>
  <si>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</si>
  <si>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</si>
  <si>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</si>
  <si>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</si>
  <si>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</si>
  <si>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</si>
  <si>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</si>
  <si>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</si>
  <si>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</si>
  <si>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</si>
  <si>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</si>
  <si>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</si>
  <si>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</si>
  <si>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</si>
  <si>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</si>
  <si>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</si>
  <si>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</si>
  <si>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</si>
  <si>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</si>
  <si>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</si>
  <si>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</si>
  <si>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</si>
  <si>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</si>
  <si>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</si>
  <si>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</si>
  <si>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</si>
  <si>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</si>
  <si>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</si>
  <si>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</si>
  <si>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</si>
  <si>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</si>
  <si>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</si>
  <si>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</si>
  <si>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</si>
  <si>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</si>
  <si>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</si>
  <si>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</si>
  <si>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</si>
  <si>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</si>
  <si>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</si>
  <si>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</si>
  <si>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</si>
  <si>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</si>
  <si>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</si>
  <si>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</si>
  <si>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</si>
  <si>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</si>
  <si>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</si>
  <si>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</si>
  <si>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</si>
  <si>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</si>
  <si>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</si>
  <si>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</si>
  <si>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</si>
  <si>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</si>
  <si>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</si>
  <si>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</si>
  <si>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</si>
  <si>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</si>
  <si>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</si>
  <si>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</si>
  <si>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</si>
  <si>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</si>
  <si>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</si>
  <si>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</si>
  <si>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</si>
  <si>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</si>
  <si>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</si>
  <si>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</si>
  <si>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</si>
  <si>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</si>
  <si>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</si>
  <si>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</si>
  <si>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</si>
  <si>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</si>
  <si>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</si>
  <si>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</si>
  <si>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</si>
  <si>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</si>
  <si>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</si>
  <si>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</si>
  <si>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</si>
  <si>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</si>
  <si>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</si>
  <si>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</si>
  <si>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</si>
  <si>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</si>
  <si>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</si>
  <si>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</si>
  <si>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</si>
  <si>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</si>
  <si>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</si>
  <si>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</si>
  <si>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</si>
  <si>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</si>
  <si>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</si>
  <si>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</si>
  <si>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</si>
  <si>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</si>
  <si>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</si>
  <si>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</si>
  <si>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</si>
  <si>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</si>
  <si>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</si>
  <si>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</si>
  <si>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</si>
  <si>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</si>
  <si>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</si>
  <si>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</si>
  <si>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</si>
  <si>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</si>
  <si>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</si>
  <si>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</si>
  <si>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</si>
  <si>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</si>
  <si>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</si>
  <si>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</si>
  <si>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</si>
  <si>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</si>
  <si>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</si>
  <si>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</si>
  <si>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</si>
  <si>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</si>
  <si>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</si>
  <si>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</si>
  <si>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</si>
  <si>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</si>
  <si>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</si>
  <si>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</si>
  <si>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</si>
  <si>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</si>
  <si>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</si>
  <si>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</si>
  <si>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</si>
  <si>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</si>
  <si>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</si>
  <si>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</si>
  <si>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</si>
  <si>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</si>
  <si>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</si>
  <si>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</si>
  <si>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</si>
  <si>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</si>
  <si>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</si>
  <si>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</si>
  <si>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</si>
  <si>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</si>
  <si>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</si>
  <si>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</si>
  <si>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</si>
  <si>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</si>
  <si>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</si>
  <si>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</si>
  <si>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</si>
  <si>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</si>
  <si>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</si>
  <si>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</si>
  <si>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</si>
  <si>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</si>
  <si>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</si>
  <si>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</si>
  <si>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</si>
  <si>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</si>
  <si>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</si>
  <si>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</si>
  <si>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</si>
  <si>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</si>
  <si>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</si>
  <si>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</si>
  <si>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</si>
  <si>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</si>
  <si>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</si>
  <si>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</si>
  <si>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</si>
  <si>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</si>
  <si>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</si>
  <si>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</si>
  <si>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</si>
  <si>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</si>
  <si>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</si>
  <si>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</si>
  <si>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</si>
  <si>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</si>
  <si>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</si>
  <si>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</si>
  <si>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</si>
  <si>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</si>
  <si>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</si>
  <si>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</si>
  <si>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</si>
  <si>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</si>
  <si>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</si>
  <si>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</si>
  <si>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</si>
  <si>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</si>
  <si>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</si>
  <si>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</si>
  <si>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</si>
  <si>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</si>
  <si>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</si>
  <si>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</si>
  <si>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</si>
  <si>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</si>
  <si>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</si>
  <si>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</si>
  <si>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</si>
  <si>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</si>
  <si>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</si>
  <si>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</si>
  <si>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</si>
  <si>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</si>
  <si>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</si>
  <si>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</si>
  <si>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</si>
  <si>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</si>
  <si>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</si>
  <si>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</si>
  <si>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</si>
  <si>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</si>
  <si>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</si>
  <si>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</si>
  <si>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</si>
  <si>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</si>
  <si>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</si>
  <si>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</si>
  <si>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</si>
  <si>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</si>
  <si>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</si>
  <si>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</si>
  <si>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</si>
  <si>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</si>
  <si>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</si>
  <si>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</si>
  <si>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</si>
  <si>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</si>
  <si>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</si>
  <si>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</si>
  <si>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</si>
  <si>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</si>
  <si>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</si>
  <si>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</si>
  <si>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</si>
  <si>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</si>
  <si>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</si>
  <si>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</si>
  <si>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</si>
  <si>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</si>
  <si>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</si>
  <si>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</si>
  <si>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</si>
  <si>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</si>
  <si>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</si>
  <si>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</si>
  <si>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</si>
  <si>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</si>
  <si>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</si>
  <si>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</si>
  <si>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</si>
  <si>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</si>
  <si>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</si>
  <si>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</si>
  <si>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</si>
  <si>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</si>
  <si>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</si>
  <si>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</si>
  <si>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</si>
  <si>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</si>
  <si>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</si>
  <si>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</si>
  <si>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</si>
  <si>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</si>
  <si>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</si>
  <si>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</si>
  <si>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</si>
  <si>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</si>
  <si>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</si>
  <si>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</si>
  <si>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</si>
  <si>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</si>
  <si>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</si>
  <si>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</si>
  <si>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</si>
  <si>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</si>
  <si>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</si>
  <si>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</si>
  <si>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</si>
  <si>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</si>
  <si>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</si>
  <si>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</si>
  <si>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</si>
  <si>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</si>
  <si>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</si>
  <si>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</si>
  <si>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</si>
  <si>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</si>
  <si>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</si>
  <si>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</si>
  <si>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</si>
  <si>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</si>
  <si>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</si>
  <si>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</si>
  <si>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</si>
  <si>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</si>
  <si>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</si>
  <si>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</si>
  <si>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</si>
  <si>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</si>
  <si>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</si>
  <si>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</si>
  <si>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</si>
  <si>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</si>
  <si>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</si>
  <si>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</si>
  <si>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</si>
  <si>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</si>
  <si>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</si>
  <si>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</si>
  <si>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</si>
  <si>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</si>
  <si>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</si>
  <si>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</si>
  <si>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</si>
  <si>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</si>
  <si>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</si>
  <si>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</si>
  <si>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</si>
  <si>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</si>
  <si>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</si>
  <si>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</si>
  <si>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</si>
  <si>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</si>
  <si>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</si>
  <si>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</si>
  <si>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</si>
  <si>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</si>
  <si>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</si>
  <si>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</si>
  <si>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</si>
  <si>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</si>
  <si>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</si>
  <si>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</si>
  <si>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</si>
  <si>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</si>
  <si>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</si>
  <si>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</si>
  <si>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</si>
  <si>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</si>
  <si>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</si>
  <si>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</si>
  <si>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</si>
  <si>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</si>
  <si>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</si>
  <si>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</si>
  <si>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</si>
  <si>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</si>
  <si>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</si>
  <si>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</si>
  <si>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</si>
  <si>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</si>
  <si>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</si>
  <si>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</si>
  <si>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</si>
  <si>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</si>
  <si>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</si>
  <si>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</si>
  <si>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</si>
  <si>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</si>
  <si>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</si>
  <si>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</si>
  <si>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</si>
  <si>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</si>
  <si>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</si>
  <si>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</si>
  <si>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</si>
  <si>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</si>
  <si>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</si>
  <si>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</si>
  <si>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</si>
  <si>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</si>
  <si>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</si>
  <si>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</si>
  <si>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</si>
  <si>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</si>
  <si>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</si>
  <si>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</si>
  <si>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</si>
  <si>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</si>
  <si>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</si>
  <si>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</si>
  <si>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</si>
  <si>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</si>
  <si>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</si>
  <si>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</si>
  <si>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</si>
  <si>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</si>
  <si>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</si>
  <si>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</si>
  <si>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</si>
  <si>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</si>
  <si>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</si>
  <si>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</si>
  <si>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</si>
  <si>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</si>
  <si>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</si>
  <si>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</si>
  <si>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</si>
  <si>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</si>
  <si>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</si>
  <si>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</si>
  <si>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</si>
  <si>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</si>
  <si>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</si>
  <si>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</si>
  <si>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</si>
  <si>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</si>
  <si>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</si>
  <si>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</si>
  <si>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</si>
  <si>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</si>
  <si>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</si>
  <si>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</si>
  <si>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</si>
  <si>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</si>
  <si>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</si>
  <si>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</si>
  <si>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</si>
  <si>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</si>
  <si>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</si>
  <si>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</si>
  <si>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</si>
  <si>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</si>
  <si>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</si>
  <si>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</si>
  <si>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</si>
  <si>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</si>
  <si>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</si>
  <si>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</si>
  <si>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</si>
  <si>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</si>
  <si>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</si>
  <si>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</si>
  <si>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</si>
  <si>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</si>
  <si>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</si>
  <si>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</si>
  <si>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</si>
  <si>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</si>
  <si>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</si>
  <si>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</si>
  <si>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</si>
  <si>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</si>
  <si>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</si>
  <si>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</si>
  <si>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</si>
  <si>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</si>
  <si>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</si>
  <si>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</si>
  <si>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</si>
  <si>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</si>
  <si>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</si>
  <si>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</si>
  <si>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</si>
  <si>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</si>
  <si>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</si>
  <si>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</si>
  <si>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</si>
  <si>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</si>
  <si>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</si>
  <si>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</si>
  <si>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</si>
  <si>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</si>
  <si>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</si>
  <si>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</si>
  <si>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</si>
  <si>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</si>
  <si>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</si>
  <si>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</si>
  <si>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</si>
  <si>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</si>
  <si>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</si>
  <si>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</si>
  <si>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</si>
  <si>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</si>
  <si>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</si>
  <si>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</si>
  <si>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</si>
  <si>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</si>
  <si>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</si>
  <si>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</si>
  <si>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</si>
  <si>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</si>
  <si>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</si>
  <si>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</si>
  <si>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</si>
  <si>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</si>
  <si>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</si>
  <si>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</si>
  <si>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</si>
  <si>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</si>
  <si>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</si>
  <si>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</si>
  <si>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</si>
  <si>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</si>
  <si>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</si>
  <si>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</si>
  <si>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</si>
  <si>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</si>
  <si>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</si>
  <si>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</si>
  <si>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</si>
  <si>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</si>
  <si>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</si>
  <si>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</si>
  <si>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</si>
  <si>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</si>
  <si>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</si>
  <si>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</si>
  <si>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</si>
  <si>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</si>
  <si>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</si>
  <si>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</si>
  <si>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</si>
  <si>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</si>
  <si>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</si>
  <si>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</si>
  <si>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</si>
  <si>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</si>
  <si>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</si>
  <si>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</si>
  <si>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</si>
  <si>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</si>
  <si>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</si>
  <si>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</si>
  <si>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</si>
  <si>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</si>
  <si>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</si>
  <si>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</si>
  <si>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</si>
  <si>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</si>
  <si>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</si>
  <si>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</si>
  <si>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</si>
  <si>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</si>
  <si>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</si>
  <si>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</si>
  <si>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</si>
  <si>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</si>
  <si>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</si>
  <si>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</si>
  <si>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</si>
  <si>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</si>
  <si>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</si>
  <si>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</si>
  <si>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</si>
  <si>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</si>
  <si>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</si>
  <si>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</si>
  <si>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</si>
  <si>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</si>
  <si>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</si>
  <si>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</si>
  <si>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</si>
  <si>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</si>
  <si>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</si>
  <si>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</si>
  <si>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</si>
  <si>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</si>
  <si>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</si>
  <si>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</si>
  <si>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</si>
  <si>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</si>
  <si>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</si>
  <si>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</si>
  <si>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</si>
  <si>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</si>
  <si>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</si>
  <si>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</si>
  <si>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</si>
  <si>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</si>
  <si>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</si>
  <si>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</si>
  <si>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</si>
  <si>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</si>
  <si>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</si>
  <si>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</si>
  <si>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</si>
  <si>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</si>
  <si>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</si>
  <si>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</si>
  <si>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</si>
  <si>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</si>
  <si>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</si>
  <si>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</si>
  <si>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</si>
  <si>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</si>
  <si>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</si>
  <si>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</si>
  <si>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</si>
  <si>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</si>
  <si>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</si>
  <si>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</si>
  <si>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</si>
  <si>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</si>
  <si>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</si>
  <si>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</si>
  <si>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</si>
  <si>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</si>
  <si>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</si>
  <si>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</si>
  <si>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</si>
  <si>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</si>
  <si>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</si>
  <si>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</si>
  <si>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</si>
  <si>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</si>
  <si>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</si>
  <si>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</si>
  <si>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</si>
  <si>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</si>
  <si>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</si>
  <si>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</si>
  <si>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</si>
  <si>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</si>
  <si>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</si>
  <si>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</si>
  <si>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</si>
  <si>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</si>
  <si>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</si>
  <si>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</si>
  <si>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</si>
  <si>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</si>
  <si>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</si>
  <si>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</si>
  <si>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</si>
  <si>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</si>
  <si>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</si>
  <si>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</si>
  <si>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</si>
  <si>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</si>
  <si>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</si>
  <si>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</si>
  <si>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</si>
  <si>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</si>
  <si>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</si>
  <si>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</si>
  <si>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</si>
  <si>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</si>
  <si>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</si>
  <si>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</si>
  <si>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</si>
  <si>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</si>
  <si>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</si>
  <si>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</si>
  <si>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</si>
  <si>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</si>
  <si>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</si>
  <si>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</si>
  <si>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</si>
  <si>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</si>
  <si>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</si>
  <si>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</si>
  <si>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</si>
  <si>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</si>
  <si>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</si>
  <si>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</si>
  <si>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</si>
  <si>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</si>
  <si>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</si>
  <si>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</si>
  <si>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</si>
  <si>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</si>
  <si>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</si>
  <si>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</si>
  <si>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</si>
  <si>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</si>
  <si>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</si>
  <si>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</si>
  <si>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</si>
  <si>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</si>
  <si>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</si>
  <si>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</si>
  <si>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</si>
  <si>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</si>
  <si>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</si>
  <si>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</si>
  <si>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</si>
  <si>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</si>
  <si>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</si>
  <si>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</si>
  <si>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</si>
  <si>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</si>
  <si>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</si>
  <si>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</si>
  <si>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</si>
  <si>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</si>
  <si>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</si>
  <si>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</si>
  <si>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</si>
  <si>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</si>
  <si>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</si>
  <si>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</si>
  <si>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</si>
  <si>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</si>
  <si>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</si>
  <si>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</si>
  <si>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</si>
  <si>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</si>
  <si>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</si>
  <si>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</si>
  <si>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</si>
  <si>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</si>
  <si>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</si>
  <si>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</si>
  <si>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</si>
  <si>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</si>
  <si>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</si>
  <si>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</si>
  <si>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</si>
  <si>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</si>
  <si>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</si>
  <si>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</si>
  <si>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</si>
  <si>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</si>
  <si>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</si>
  <si>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</si>
  <si>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</si>
  <si>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</si>
  <si>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</si>
  <si>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</si>
  <si>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</si>
  <si>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</si>
  <si>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</si>
  <si>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</si>
  <si>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</si>
  <si>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</si>
  <si>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</si>
  <si>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</si>
  <si>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</si>
  <si>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</si>
  <si>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</si>
  <si>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</si>
  <si>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</si>
  <si>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</si>
  <si>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</si>
  <si>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</si>
  <si>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</si>
  <si>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</si>
  <si>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</si>
  <si>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</si>
  <si>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</si>
  <si>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</si>
  <si>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</si>
  <si>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</si>
  <si>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</si>
  <si>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</si>
  <si>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</si>
  <si>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</si>
  <si>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</si>
  <si>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</si>
  <si>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</si>
  <si>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</si>
  <si>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</si>
  <si>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</si>
  <si>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</si>
  <si>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</si>
  <si>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</si>
  <si>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</si>
  <si>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</si>
  <si>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</si>
  <si>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</si>
  <si>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</si>
  <si>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</si>
  <si>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</si>
  <si>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</si>
  <si>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</si>
  <si>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</si>
  <si>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</si>
  <si>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</si>
  <si>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</si>
  <si>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</si>
  <si>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</si>
  <si>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</si>
  <si>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</si>
  <si>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</si>
  <si>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</si>
  <si>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</si>
  <si>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</si>
  <si>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</si>
  <si>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</si>
  <si>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</si>
  <si>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</si>
  <si>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</si>
  <si>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</si>
  <si>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</si>
  <si>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</si>
  <si>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</si>
  <si>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</si>
  <si>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</si>
  <si>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</si>
  <si>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</si>
  <si>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</si>
  <si>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</si>
  <si>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</si>
  <si>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</si>
  <si>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</si>
  <si>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</si>
  <si>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</si>
  <si>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</si>
  <si>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</si>
  <si>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</si>
  <si>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</si>
  <si>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</si>
  <si>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</si>
  <si>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</si>
  <si>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</si>
  <si>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</si>
  <si>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</si>
  <si>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</si>
  <si>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</si>
  <si>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</si>
  <si>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</si>
  <si>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</si>
  <si>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</si>
  <si>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</si>
  <si>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</si>
  <si>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</si>
  <si>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</si>
  <si>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</si>
  <si>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</si>
  <si>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</si>
  <si>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</si>
  <si>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</si>
  <si>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</si>
  <si>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</si>
  <si>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</si>
  <si>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</si>
  <si>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</si>
  <si>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</si>
  <si>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</si>
  <si>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</si>
  <si>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</si>
  <si>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</si>
  <si>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</si>
  <si>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</si>
  <si>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</si>
  <si>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</si>
  <si>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</si>
  <si>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</si>
  <si>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</si>
  <si>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</si>
  <si>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</si>
  <si>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</si>
  <si>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</si>
  <si>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</si>
  <si>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</si>
  <si>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</si>
  <si>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</si>
  <si>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</si>
  <si>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</si>
  <si>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</si>
  <si>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</si>
  <si>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</si>
  <si>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</si>
  <si>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</si>
  <si>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</si>
  <si>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</si>
  <si>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</si>
  <si>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</si>
  <si>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</si>
  <si>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</si>
  <si>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</si>
  <si>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</si>
  <si>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</si>
  <si>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</si>
  <si>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</si>
  <si>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</si>
  <si>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</si>
  <si>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</si>
  <si>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</si>
  <si>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</si>
  <si>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</si>
  <si>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</si>
  <si>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</si>
  <si>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</si>
  <si>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</si>
  <si>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</si>
  <si>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</si>
  <si>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</si>
  <si>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</si>
  <si>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</si>
  <si>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</si>
  <si>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</si>
  <si>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</si>
  <si>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</si>
  <si>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</si>
  <si>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</si>
  <si>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</si>
  <si>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</si>
  <si>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</si>
  <si>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</si>
  <si>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</si>
  <si>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</si>
  <si>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</si>
  <si>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</si>
  <si>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</si>
  <si>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</si>
  <si>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</si>
  <si>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</si>
  <si>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</si>
  <si>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</si>
  <si>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</si>
  <si>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</si>
  <si>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</si>
  <si>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</si>
  <si>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</si>
  <si>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</si>
  <si>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</si>
  <si>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</si>
  <si>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</si>
  <si>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</si>
  <si>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</si>
  <si>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</si>
  <si>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</si>
  <si>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</si>
  <si>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</si>
  <si>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</si>
  <si>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</si>
  <si>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</si>
  <si>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</si>
  <si>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</si>
  <si>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</si>
  <si>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</si>
  <si>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</si>
  <si>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</si>
  <si>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</si>
  <si>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</si>
  <si>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</si>
  <si>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</si>
  <si>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</si>
  <si>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</si>
  <si>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</si>
  <si>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</si>
  <si>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</si>
  <si>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</si>
  <si>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</si>
  <si>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</si>
  <si>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</si>
  <si>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</si>
  <si>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</si>
  <si>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</si>
  <si>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</si>
  <si>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</si>
  <si>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</si>
  <si>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</si>
  <si>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</si>
  <si>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</si>
  <si>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</si>
  <si>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</si>
  <si>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</si>
  <si>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</si>
  <si>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</si>
  <si>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</si>
  <si>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</si>
  <si>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</si>
  <si>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</si>
  <si>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</si>
  <si>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</si>
  <si>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</si>
  <si>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</si>
  <si>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</si>
  <si>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</si>
  <si>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</si>
  <si>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</si>
  <si>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</si>
  <si>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</si>
  <si>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</si>
  <si>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</si>
  <si>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</si>
  <si>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</si>
  <si>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</si>
  <si>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</si>
  <si>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</si>
  <si>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</si>
  <si>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</si>
  <si>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</si>
  <si>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</si>
  <si>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</si>
  <si>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</si>
  <si>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</si>
  <si>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</si>
  <si>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</si>
  <si>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</si>
  <si>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</si>
  <si>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</si>
  <si>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</si>
  <si>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</si>
  <si>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</si>
  <si>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</si>
  <si>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</si>
  <si>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</si>
  <si>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</si>
  <si>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</si>
  <si>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</si>
  <si>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</si>
  <si>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</si>
  <si>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</si>
  <si>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</si>
  <si>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</si>
  <si>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</si>
  <si>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</si>
  <si>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</si>
  <si>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</si>
  <si>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</si>
  <si>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</si>
  <si>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</si>
  <si>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</si>
  <si>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</si>
  <si>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</si>
  <si>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</si>
  <si>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</si>
  <si>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</si>
  <si>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</si>
  <si>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</si>
  <si>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</si>
  <si>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</si>
  <si>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</si>
  <si>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</si>
  <si>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</si>
  <si>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</si>
  <si>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</si>
  <si>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</si>
  <si>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</si>
  <si>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</si>
  <si>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</si>
  <si>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</si>
  <si>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</si>
  <si>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</si>
  <si>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</si>
  <si>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</si>
  <si>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</si>
  <si>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</si>
  <si>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</si>
  <si>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</si>
  <si>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</si>
  <si>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</si>
  <si>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</si>
  <si>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</si>
  <si>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</si>
  <si>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</si>
  <si>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</si>
  <si>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</si>
  <si>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</si>
  <si>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</si>
  <si>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</si>
  <si>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</si>
  <si>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</si>
  <si>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</si>
  <si>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</si>
  <si>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</si>
  <si>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</si>
  <si>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</si>
  <si>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</si>
  <si>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</si>
  <si>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</si>
  <si>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</si>
  <si>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</si>
  <si>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</si>
  <si>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</si>
  <si>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</si>
  <si>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</si>
  <si>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</si>
  <si>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</si>
  <si>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</si>
  <si>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</si>
  <si>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</si>
  <si>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</si>
  <si>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</si>
  <si>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</si>
  <si>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</si>
  <si>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</si>
  <si>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</si>
  <si>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</si>
  <si>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</si>
  <si>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</si>
  <si>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</si>
  <si>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</si>
  <si>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</si>
  <si>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</si>
  <si>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</si>
  <si>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</si>
  <si>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</si>
  <si>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</si>
  <si>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</si>
  <si>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</si>
  <si>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</si>
  <si>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</si>
  <si>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</si>
  <si>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</si>
  <si>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</si>
  <si>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</si>
  <si>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</si>
  <si>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</si>
  <si>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</si>
  <si>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</si>
  <si>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</si>
  <si>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</si>
  <si>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</si>
  <si>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</si>
  <si>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</si>
  <si>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</si>
  <si>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</si>
  <si>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</si>
  <si>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</si>
  <si>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</si>
  <si>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</si>
  <si>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</si>
  <si>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</si>
  <si>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</si>
  <si>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</si>
  <si>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</si>
  <si>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</si>
  <si>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</si>
  <si>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</si>
  <si>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</si>
  <si>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</si>
  <si>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</si>
  <si>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</si>
  <si>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</si>
  <si>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</si>
  <si>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</si>
  <si>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</si>
  <si>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</si>
  <si>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</si>
  <si>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</si>
  <si>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</si>
  <si>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</si>
  <si>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</si>
  <si>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</si>
  <si>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</si>
  <si>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</si>
  <si>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</si>
  <si>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</si>
  <si>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</si>
  <si>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</si>
  <si>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</si>
  <si>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</si>
  <si>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</si>
  <si>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</si>
  <si>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</si>
  <si>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</si>
  <si>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</si>
  <si>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</si>
  <si>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</si>
  <si>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</si>
  <si>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</si>
  <si>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</si>
  <si>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</si>
  <si>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</si>
  <si>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</si>
  <si>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</si>
  <si>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</si>
  <si>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</si>
  <si>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</si>
  <si>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</si>
  <si>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</si>
  <si>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</si>
  <si>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</si>
  <si>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</si>
  <si>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</si>
  <si>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</si>
  <si>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</si>
  <si>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</si>
  <si>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</si>
  <si>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</si>
  <si>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</si>
  <si>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</si>
  <si>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</si>
  <si>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</si>
  <si>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</si>
  <si>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</si>
  <si>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</si>
  <si>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</si>
  <si>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</si>
  <si>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</si>
  <si>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</si>
  <si>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</si>
  <si>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</si>
  <si>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</si>
  <si>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</si>
  <si>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</si>
  <si>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</si>
  <si>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</si>
  <si>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</si>
  <si>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</si>
  <si>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</si>
  <si>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</si>
  <si>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</si>
  <si>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</si>
  <si>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</si>
  <si>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</si>
  <si>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</si>
  <si>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</si>
  <si>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</si>
  <si>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</si>
  <si>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</si>
  <si>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</si>
  <si>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</si>
  <si>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</si>
  <si>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</si>
  <si>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</si>
  <si>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</si>
  <si>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</si>
  <si>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</si>
  <si>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</si>
  <si>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</si>
  <si>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</si>
  <si>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</si>
  <si>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</si>
  <si>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</si>
  <si>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</si>
  <si>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</si>
  <si>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</si>
  <si>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</si>
  <si>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</si>
  <si>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</si>
  <si>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</si>
  <si>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</si>
  <si>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</si>
  <si>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</si>
  <si>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</si>
  <si>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</si>
  <si>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</si>
  <si>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</si>
  <si>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</si>
  <si>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</si>
  <si>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</si>
  <si>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</si>
  <si>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</si>
  <si>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</si>
  <si>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</si>
  <si>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</si>
  <si>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</si>
  <si>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</si>
  <si>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</si>
  <si>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</si>
  <si>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</si>
  <si>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</si>
  <si>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</si>
  <si>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</si>
  <si>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</si>
  <si>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</si>
  <si>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</si>
  <si>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</si>
  <si>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</si>
  <si>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</si>
  <si>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</si>
  <si>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</si>
  <si>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</si>
  <si>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</si>
  <si>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</si>
  <si>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</si>
  <si>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</si>
  <si>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</si>
  <si>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</si>
  <si>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</si>
  <si>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</si>
  <si>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</si>
  <si>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</si>
  <si>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</si>
  <si>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</si>
  <si>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</si>
  <si>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</si>
  <si>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</si>
  <si>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</si>
  <si>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</si>
  <si>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</si>
  <si>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</si>
  <si>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</si>
  <si>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</si>
  <si>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</si>
  <si>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</si>
  <si>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</si>
  <si>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</si>
  <si>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</si>
  <si>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</si>
  <si>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</si>
  <si>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</si>
  <si>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</si>
  <si>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</si>
  <si>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</si>
  <si>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</si>
  <si>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</si>
  <si>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</si>
  <si>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</si>
  <si>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</si>
  <si>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</si>
  <si>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</si>
  <si>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</si>
  <si>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</si>
  <si>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</si>
  <si>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</si>
  <si>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</si>
  <si>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</si>
  <si>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</si>
  <si>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</si>
  <si>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</si>
  <si>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</si>
  <si>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</si>
  <si>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</si>
  <si>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</si>
  <si>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</si>
  <si>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</si>
  <si>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</si>
  <si>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</si>
  <si>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</si>
  <si>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</si>
  <si>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</si>
  <si>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</si>
  <si>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</si>
  <si>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</si>
  <si>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</si>
  <si>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</si>
  <si>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</si>
  <si>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</si>
  <si>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</si>
  <si>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</si>
  <si>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</si>
  <si>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</si>
  <si>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</si>
  <si>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</si>
  <si>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</si>
  <si>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</si>
  <si>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</si>
  <si>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</si>
  <si>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</si>
  <si>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</si>
  <si>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</si>
  <si>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</si>
  <si>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</si>
  <si>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</si>
  <si>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</si>
  <si>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</si>
  <si>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</si>
  <si>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</si>
  <si>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</si>
  <si>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</si>
  <si>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</si>
  <si>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</si>
  <si>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</si>
  <si>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</si>
  <si>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</si>
  <si>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</si>
  <si>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</si>
  <si>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</si>
  <si>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</si>
  <si>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</si>
  <si>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</si>
  <si>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</si>
  <si>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</si>
  <si>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</si>
  <si>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</si>
  <si>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</si>
  <si>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</si>
  <si>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</si>
  <si>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</si>
  <si>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</si>
  <si>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</si>
  <si>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</si>
  <si>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</si>
  <si>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</si>
  <si>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</si>
  <si>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</si>
  <si>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</si>
  <si>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</si>
  <si>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</si>
  <si>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</si>
  <si>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</si>
  <si>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</si>
  <si>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</si>
  <si>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</si>
  <si>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</si>
  <si>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</si>
  <si>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</si>
  <si>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</si>
  <si>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</si>
  <si>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</si>
  <si>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</si>
  <si>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</si>
  <si>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</si>
  <si>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</si>
  <si>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</si>
  <si>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</si>
  <si>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</si>
  <si>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</si>
  <si>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</si>
  <si>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</si>
  <si>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</si>
  <si>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</si>
  <si>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</si>
  <si>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</si>
  <si>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</si>
  <si>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</si>
  <si>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</si>
  <si>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</si>
  <si>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</si>
  <si>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</si>
  <si>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</si>
  <si>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</si>
  <si>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</si>
  <si>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</si>
  <si>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</si>
  <si>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</si>
  <si>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</si>
  <si>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</si>
  <si>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</si>
  <si>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</si>
  <si>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</si>
  <si>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</si>
  <si>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</si>
  <si>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</si>
  <si>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</si>
  <si>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</si>
  <si>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</si>
  <si>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</si>
  <si>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</si>
  <si>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</si>
  <si>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</si>
  <si>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</si>
  <si>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</si>
  <si>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</si>
  <si>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</si>
  <si>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</si>
  <si>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</si>
  <si>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</si>
  <si>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</si>
  <si>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</si>
  <si>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</si>
  <si>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</si>
  <si>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</si>
  <si>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</si>
  <si>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</si>
  <si>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</si>
  <si>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</si>
  <si>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</si>
  <si>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</si>
  <si>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</si>
  <si>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</si>
  <si>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</si>
  <si>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</si>
  <si>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</si>
  <si>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</si>
  <si>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</si>
  <si>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</si>
  <si>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</si>
  <si>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</si>
  <si>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</si>
  <si>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</si>
  <si>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</si>
  <si>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</si>
  <si>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</si>
  <si>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</si>
  <si>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</si>
  <si>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</si>
  <si>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</si>
  <si>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</si>
  <si>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</si>
  <si>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</si>
  <si>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</si>
  <si>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</si>
  <si>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</si>
  <si>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</si>
  <si>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</si>
  <si>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</si>
  <si>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</si>
  <si>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</si>
  <si>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</si>
  <si>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</si>
  <si>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</si>
  <si>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</si>
  <si>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</si>
  <si>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</si>
  <si>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</si>
  <si>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</si>
  <si>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</si>
  <si>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</si>
  <si>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</si>
  <si>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</si>
  <si>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</si>
  <si>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</si>
  <si>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</si>
  <si>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</si>
  <si>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</si>
  <si>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</si>
  <si>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</si>
  <si>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</si>
  <si>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</si>
  <si>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</si>
  <si>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</si>
  <si>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</si>
  <si>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</si>
  <si>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</si>
  <si>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</si>
  <si>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</si>
  <si>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</si>
  <si>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</si>
  <si>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</si>
  <si>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</si>
  <si>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</si>
  <si>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</si>
  <si>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</si>
  <si>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</si>
  <si>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</si>
  <si>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</si>
  <si>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</si>
  <si>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</si>
  <si>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</si>
  <si>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</si>
  <si>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</si>
  <si>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</si>
  <si>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</si>
  <si>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</si>
  <si>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</si>
  <si>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</si>
  <si>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</si>
  <si>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</si>
  <si>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</si>
  <si>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</si>
  <si>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</si>
  <si>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</si>
  <si>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</si>
  <si>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</si>
  <si>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</si>
  <si>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</si>
  <si>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</si>
  <si>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</si>
  <si>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</si>
  <si>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</si>
  <si>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</si>
  <si>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</si>
  <si>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</si>
  <si>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</si>
  <si>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</si>
  <si>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</si>
  <si>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</si>
  <si>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</si>
  <si>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</si>
  <si>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</si>
  <si>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</si>
  <si>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</si>
  <si>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</si>
  <si>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</si>
  <si>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</si>
  <si>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</si>
  <si>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</si>
  <si>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</si>
  <si>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</si>
  <si>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</si>
  <si>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</si>
  <si>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</si>
  <si>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</si>
  <si>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</si>
  <si>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</si>
  <si>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</si>
  <si>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</si>
  <si>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</si>
  <si>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</si>
  <si>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</si>
  <si>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</si>
  <si>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</si>
  <si>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</si>
  <si>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</si>
  <si>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</si>
  <si>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</si>
  <si>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</si>
  <si>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</si>
  <si>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</si>
  <si>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</si>
  <si>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</si>
  <si>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</si>
  <si>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</si>
  <si>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</si>
  <si>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</si>
  <si>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</si>
  <si>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</si>
  <si>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</si>
  <si>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</si>
  <si>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</si>
  <si>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</si>
  <si>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</si>
  <si>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</si>
  <si>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</si>
  <si>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</si>
  <si>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</si>
  <si>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</si>
  <si>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</si>
  <si>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</si>
  <si>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</si>
  <si>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</si>
  <si>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</si>
  <si>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</si>
  <si>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</si>
  <si>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</si>
  <si>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</si>
  <si>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</si>
  <si>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</si>
  <si>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</si>
  <si>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</si>
  <si>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</si>
  <si>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</si>
  <si>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</si>
  <si>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</si>
  <si>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</si>
  <si>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</si>
  <si>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</si>
  <si>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</si>
  <si>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</si>
  <si>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</si>
  <si>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</si>
  <si>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</si>
  <si>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</si>
  <si>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</si>
  <si>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</si>
  <si>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</si>
  <si>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</si>
  <si>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</si>
  <si>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</si>
  <si>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</si>
  <si>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</si>
  <si>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</si>
  <si>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</si>
  <si>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</si>
  <si>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</si>
  <si>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</si>
  <si>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</si>
  <si>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</si>
  <si>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</si>
  <si>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</si>
  <si>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</si>
  <si>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</si>
  <si>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</si>
  <si>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</si>
  <si>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</si>
  <si>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</si>
  <si>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</si>
  <si>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</si>
  <si>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</si>
  <si>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</si>
  <si>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</si>
  <si>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</si>
  <si>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</si>
  <si>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</si>
  <si>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</si>
  <si>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</si>
  <si>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</si>
  <si>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</si>
  <si>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</si>
  <si>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</si>
  <si>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</si>
  <si>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</si>
  <si>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</si>
  <si>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</si>
  <si>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</si>
  <si>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</si>
  <si>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</si>
  <si>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</si>
  <si>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</si>
  <si>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</si>
  <si>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</si>
  <si>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</si>
  <si>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</si>
  <si>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</si>
  <si>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</si>
  <si>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</si>
  <si>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</si>
  <si>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</si>
  <si>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</si>
  <si>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</si>
  <si>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</si>
  <si>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</si>
  <si>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</si>
  <si>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</si>
  <si>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</si>
  <si>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</si>
  <si>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</si>
  <si>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</si>
  <si>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</si>
  <si>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</si>
  <si>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</si>
  <si>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</si>
  <si>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</si>
  <si>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</si>
  <si>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</si>
  <si>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</si>
  <si>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</si>
  <si>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</si>
  <si>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</si>
  <si>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</si>
  <si>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</si>
  <si>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</si>
  <si>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</si>
  <si>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</si>
  <si>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</si>
  <si>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</si>
  <si>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</si>
  <si>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</si>
  <si>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</si>
  <si>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</si>
  <si>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</si>
  <si>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</si>
  <si>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</si>
  <si>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</si>
  <si>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</si>
  <si>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</si>
  <si>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</si>
  <si>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</si>
  <si>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</si>
  <si>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</si>
  <si>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</si>
  <si>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</si>
  <si>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</si>
  <si>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</si>
  <si>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</si>
  <si>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</si>
  <si>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</si>
  <si>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</si>
  <si>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</si>
  <si>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</si>
  <si>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</si>
  <si>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</si>
  <si>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</si>
  <si>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</si>
  <si>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</si>
  <si>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</si>
  <si>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</si>
  <si>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</si>
  <si>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</si>
  <si>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</si>
  <si>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</si>
  <si>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</si>
  <si>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</si>
  <si>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</si>
  <si>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</si>
  <si>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</si>
  <si>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</si>
  <si>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</si>
  <si>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</si>
  <si>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</si>
  <si>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</si>
  <si>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</si>
  <si>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</si>
  <si>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</si>
  <si>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</si>
  <si>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</si>
  <si>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</si>
  <si>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</si>
  <si>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</si>
  <si>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</si>
  <si>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</si>
  <si>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</si>
  <si>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</si>
  <si>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</si>
  <si>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</si>
  <si>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</si>
  <si>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</si>
  <si>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</si>
  <si>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</si>
  <si>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</si>
  <si>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</si>
  <si>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</si>
  <si>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</si>
  <si>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</si>
  <si>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</si>
  <si>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</si>
  <si>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</si>
  <si>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</si>
  <si>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</si>
  <si>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</si>
  <si>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</si>
  <si>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</si>
  <si>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</si>
  <si>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</si>
  <si>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</si>
  <si>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</si>
  <si>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</si>
  <si>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</si>
  <si>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</si>
  <si>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</si>
  <si>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</si>
  <si>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</si>
  <si>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</si>
  <si>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</si>
  <si>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</si>
  <si>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</si>
  <si>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</si>
  <si>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</si>
  <si>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</si>
  <si>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</si>
  <si>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</si>
  <si>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</si>
  <si>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</si>
  <si>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</si>
  <si>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</si>
  <si>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</si>
  <si>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</si>
  <si>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</si>
  <si>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</si>
  <si>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</si>
  <si>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</si>
  <si>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</si>
  <si>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</si>
  <si>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</si>
  <si>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</si>
  <si>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</si>
  <si>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</si>
  <si>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</si>
  <si>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</si>
  <si>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</si>
  <si>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</si>
  <si>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</si>
  <si>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</si>
  <si>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</si>
  <si>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</si>
  <si>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</si>
  <si>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</si>
  <si>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</si>
  <si>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</si>
  <si>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</si>
  <si>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</si>
  <si>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</si>
  <si>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</si>
  <si>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</si>
  <si>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</si>
  <si>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</si>
  <si>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</si>
  <si>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</si>
  <si>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</si>
  <si>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</si>
  <si>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</si>
  <si>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</si>
  <si>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</si>
  <si>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</si>
  <si>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</si>
  <si>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</si>
  <si>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</si>
  <si>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</si>
  <si>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</si>
  <si>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</si>
  <si>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</si>
  <si>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</si>
  <si>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</si>
  <si>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</si>
  <si>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</si>
  <si>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</si>
  <si>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</si>
  <si>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</si>
  <si>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</si>
  <si>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</si>
  <si>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</si>
  <si>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</si>
  <si>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</si>
  <si>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</si>
  <si>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</si>
  <si>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</si>
  <si>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</si>
  <si>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</si>
  <si>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</si>
  <si>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</si>
  <si>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</si>
  <si>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</si>
  <si>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</si>
  <si>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</si>
  <si>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</si>
  <si>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</si>
  <si>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</si>
  <si>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</si>
  <si>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</si>
  <si>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</si>
  <si>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</si>
  <si>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</si>
  <si>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</si>
  <si>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</si>
  <si>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</si>
  <si>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</si>
  <si>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</si>
  <si>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</si>
  <si>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</si>
  <si>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</si>
  <si>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</si>
  <si>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</si>
  <si>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</si>
  <si>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</si>
  <si>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</si>
  <si>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</si>
  <si>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</si>
  <si>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</si>
  <si>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</si>
  <si>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</si>
  <si>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</si>
  <si>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</si>
  <si>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</si>
  <si>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</si>
  <si>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</si>
  <si>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</si>
  <si>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</si>
  <si>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</si>
  <si>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</si>
  <si>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</si>
  <si>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</si>
  <si>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</si>
  <si>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</si>
  <si>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</si>
  <si>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</si>
  <si>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</si>
  <si>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</si>
  <si>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</si>
  <si>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</si>
  <si>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</si>
  <si>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</si>
  <si>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</si>
  <si>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</si>
  <si>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</si>
  <si>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</si>
  <si>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</si>
  <si>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</si>
  <si>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</si>
  <si>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</si>
  <si>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</si>
  <si>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</si>
  <si>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</si>
  <si>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</si>
  <si>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</si>
  <si>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</si>
  <si>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</si>
  <si>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</si>
  <si>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</si>
  <si>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</si>
  <si>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</si>
  <si>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</si>
  <si>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</si>
  <si>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</si>
  <si>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</si>
  <si>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</si>
  <si>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</si>
  <si>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</si>
  <si>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</si>
  <si>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</si>
  <si>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</si>
  <si>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</si>
  <si>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</si>
  <si>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</si>
  <si>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</si>
  <si>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</si>
  <si>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</si>
  <si>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</si>
  <si>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</si>
  <si>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</si>
  <si>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</si>
  <si>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</si>
  <si>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</si>
  <si>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</si>
  <si>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</si>
  <si>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</si>
  <si>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</si>
  <si>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</si>
  <si>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</si>
  <si>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</si>
  <si>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</si>
  <si>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</si>
  <si>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</si>
  <si>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</si>
  <si>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</si>
  <si>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</si>
  <si>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</si>
  <si>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</si>
  <si>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</si>
  <si>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</si>
  <si>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</si>
  <si>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</si>
  <si>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</si>
  <si>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</si>
  <si>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</si>
  <si>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</si>
  <si>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</si>
  <si>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</si>
  <si>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</si>
  <si>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</si>
  <si>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</si>
  <si>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</si>
  <si>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</si>
  <si>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</si>
  <si>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</si>
  <si>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</si>
  <si>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</si>
  <si>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</si>
  <si>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</si>
  <si>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</si>
  <si>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</si>
  <si>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</si>
  <si>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</si>
  <si>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</si>
  <si>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</si>
  <si>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</si>
  <si>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</si>
  <si>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</si>
  <si>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</si>
  <si>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</si>
  <si>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</si>
  <si>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</si>
  <si>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</si>
  <si>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</si>
  <si>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</si>
  <si>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</si>
  <si>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</si>
  <si>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</si>
  <si>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</si>
  <si>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</si>
  <si>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</si>
  <si>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</si>
  <si>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</si>
  <si>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</si>
  <si>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</si>
  <si>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</si>
  <si>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</si>
  <si>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</si>
  <si>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</si>
  <si>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</si>
  <si>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</si>
  <si>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</si>
  <si>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</si>
  <si>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</si>
  <si>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</si>
  <si>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</si>
  <si>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</si>
  <si>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</si>
  <si>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</si>
  <si>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</si>
  <si>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</si>
  <si>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</si>
  <si>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</si>
  <si>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</si>
  <si>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</si>
  <si>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</si>
  <si>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</si>
  <si>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</si>
  <si>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</si>
  <si>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</si>
  <si>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</si>
  <si>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</si>
  <si>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</si>
  <si>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</si>
  <si>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</si>
  <si>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</si>
  <si>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</si>
  <si>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</si>
  <si>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</si>
  <si>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</si>
  <si>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</si>
  <si>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</si>
  <si>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</si>
  <si>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</si>
  <si>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</si>
  <si>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</si>
  <si>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</si>
  <si>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</si>
  <si>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</si>
  <si>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</si>
  <si>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</si>
  <si>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</si>
  <si>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</si>
  <si>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</si>
  <si>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</si>
  <si>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</si>
  <si>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</si>
  <si>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</si>
  <si>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</si>
  <si>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</si>
  <si>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</si>
  <si>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</si>
  <si>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</si>
  <si>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</si>
  <si>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</si>
  <si>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</si>
  <si>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</si>
  <si>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</si>
  <si>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</si>
  <si>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</si>
  <si>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</si>
  <si>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</si>
  <si>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</si>
  <si>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</si>
  <si>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</si>
  <si>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</si>
  <si>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</si>
  <si>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</si>
  <si>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</si>
  <si>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</si>
  <si>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</si>
  <si>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</si>
  <si>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</si>
  <si>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</si>
  <si>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</si>
  <si>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</si>
  <si>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</si>
  <si>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</si>
  <si>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</si>
  <si>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</si>
  <si>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</si>
  <si>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</si>
  <si>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</si>
  <si>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</si>
  <si>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</si>
  <si>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</si>
  <si>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</si>
  <si>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</si>
  <si>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</si>
  <si>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</si>
  <si>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</si>
  <si>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</si>
  <si>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</si>
  <si>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</si>
  <si>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</si>
  <si>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</si>
  <si>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</si>
  <si>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</si>
  <si>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</si>
  <si>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</si>
  <si>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</si>
  <si>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</si>
  <si>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</si>
  <si>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</si>
  <si>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</si>
  <si>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</si>
  <si>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</si>
  <si>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</si>
  <si>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</si>
  <si>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</si>
  <si>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</si>
  <si>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</si>
  <si>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</si>
  <si>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</si>
  <si>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</si>
  <si>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</si>
  <si>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</si>
  <si>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</si>
  <si>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</si>
  <si>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</si>
  <si>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</si>
  <si>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</si>
  <si>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</si>
  <si>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</si>
  <si>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</si>
  <si>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</si>
  <si>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</si>
  <si>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</si>
  <si>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</si>
  <si>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</si>
  <si>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</si>
  <si>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</si>
  <si>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</si>
  <si>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</si>
  <si>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</si>
  <si>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</si>
  <si>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</si>
  <si>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</si>
  <si>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</si>
  <si>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</si>
  <si>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</si>
  <si>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</si>
  <si>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</si>
  <si>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</si>
  <si>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</si>
  <si>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</si>
  <si>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</si>
  <si>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</si>
  <si>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</si>
  <si>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</si>
  <si>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</si>
  <si>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</si>
  <si>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</si>
  <si>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</si>
  <si>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</si>
  <si>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</si>
  <si>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</si>
  <si>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</si>
  <si>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</si>
  <si>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</si>
  <si>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</si>
  <si>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</si>
  <si>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</si>
  <si>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</si>
  <si>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</si>
  <si>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</si>
  <si>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</si>
  <si>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</si>
  <si>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</si>
  <si>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</si>
  <si>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</si>
  <si>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</si>
  <si>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</si>
  <si>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</si>
  <si>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</si>
  <si>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</si>
  <si>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</si>
  <si>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</si>
  <si>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</si>
  <si>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</si>
  <si>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</si>
  <si>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</si>
  <si>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</si>
  <si>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</si>
  <si>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</si>
  <si>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</si>
  <si>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</si>
  <si>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</si>
  <si>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</si>
  <si>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</si>
  <si>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</si>
  <si>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</si>
  <si>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</si>
  <si>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</si>
  <si>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</si>
  <si>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</si>
  <si>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</si>
  <si>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</si>
  <si>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</si>
  <si>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</si>
  <si>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</si>
  <si>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</si>
  <si>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</si>
  <si>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</si>
  <si>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</si>
  <si>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</si>
  <si>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</si>
  <si>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</si>
  <si>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</si>
  <si>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</si>
  <si>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</si>
  <si>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</si>
  <si>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</si>
  <si>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</si>
  <si>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</si>
  <si>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</si>
  <si>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</si>
  <si>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</si>
  <si>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</si>
  <si>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</si>
  <si>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</si>
  <si>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</si>
  <si>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</si>
  <si>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</si>
  <si>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</si>
  <si>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</si>
  <si>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</si>
  <si>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</si>
  <si>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</si>
  <si>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</si>
  <si>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</si>
  <si>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</si>
  <si>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</si>
  <si>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</si>
  <si>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</si>
  <si>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</si>
  <si>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</si>
  <si>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</si>
  <si>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</si>
  <si>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</si>
  <si>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</si>
  <si>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</si>
  <si>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</si>
  <si>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</si>
  <si>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</si>
  <si>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</si>
  <si>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</si>
  <si>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</si>
  <si>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</si>
  <si>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</si>
  <si>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</si>
  <si>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</si>
  <si>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</si>
  <si>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</si>
  <si>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</si>
  <si>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</si>
  <si>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</si>
  <si>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</si>
  <si>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</si>
  <si>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</si>
  <si>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</si>
  <si>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</si>
  <si>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</si>
  <si>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</si>
  <si>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</si>
  <si>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</si>
  <si>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</si>
  <si>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</si>
  <si>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</si>
  <si>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</si>
  <si>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</si>
  <si>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</si>
  <si>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</si>
  <si>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</si>
  <si>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</si>
  <si>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</si>
  <si>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</si>
  <si>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</si>
  <si>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</si>
  <si>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</si>
  <si>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</si>
  <si>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</si>
  <si>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</si>
  <si>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</si>
  <si>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</si>
  <si>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</si>
  <si>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</si>
  <si>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</si>
  <si>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</si>
  <si>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</si>
  <si>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</si>
  <si>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</si>
  <si>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</si>
  <si>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</si>
  <si>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</si>
  <si>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</si>
  <si>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</si>
  <si>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</si>
  <si>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</si>
  <si>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</si>
  <si>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</si>
  <si>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</si>
  <si>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</si>
  <si>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</si>
  <si>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</si>
  <si>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</si>
  <si>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</si>
  <si>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</si>
  <si>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</si>
  <si>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</si>
  <si>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</si>
  <si>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</si>
  <si>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</si>
  <si>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</si>
  <si>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</si>
  <si>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</si>
  <si>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</si>
  <si>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</si>
  <si>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</si>
  <si>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</si>
  <si>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</si>
  <si>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</si>
  <si>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</si>
  <si>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</si>
  <si>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</si>
  <si>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</si>
  <si>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</si>
  <si>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</si>
  <si>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</si>
  <si>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</si>
  <si>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</si>
  <si>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</si>
  <si>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</si>
  <si>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</si>
  <si>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</si>
  <si>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</si>
  <si>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</si>
  <si>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</si>
  <si>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</si>
  <si>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</si>
  <si>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</si>
  <si>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</si>
  <si>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</si>
  <si>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</si>
  <si>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</si>
  <si>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</si>
  <si>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</si>
  <si>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</si>
  <si>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</si>
  <si>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</si>
  <si>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</si>
  <si>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</si>
  <si>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</si>
  <si>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</si>
  <si>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</si>
  <si>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</si>
  <si>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</si>
  <si>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</si>
  <si>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</si>
  <si>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</si>
  <si>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</si>
  <si>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</si>
  <si>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</si>
  <si>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</si>
  <si>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</si>
  <si>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</si>
  <si>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</si>
  <si>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</si>
  <si>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</si>
  <si>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</si>
  <si>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</si>
  <si>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</si>
  <si>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</si>
  <si>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</si>
  <si>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</si>
  <si>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</si>
  <si>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</si>
  <si>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</si>
  <si>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</si>
  <si>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</si>
  <si>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</si>
  <si>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</si>
  <si>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</si>
  <si>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</si>
  <si>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</si>
  <si>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</si>
  <si>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</si>
  <si>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</si>
  <si>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</si>
  <si>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</si>
  <si>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</si>
  <si>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</si>
  <si>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</si>
  <si>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</si>
  <si>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</si>
  <si>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</si>
  <si>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</si>
  <si>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</si>
  <si>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</si>
  <si>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</si>
  <si>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</si>
  <si>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</si>
  <si>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</si>
  <si>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</si>
  <si>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</si>
  <si>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</si>
  <si>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</si>
  <si>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</si>
  <si>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</si>
  <si>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</si>
  <si>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</si>
  <si>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</si>
  <si>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</si>
  <si>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</si>
  <si>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</si>
  <si>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</si>
  <si>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</si>
  <si>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</si>
  <si>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</si>
  <si>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</si>
  <si>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</si>
  <si>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</si>
  <si>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</si>
  <si>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</si>
  <si>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</si>
  <si>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</si>
  <si>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</si>
  <si>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</si>
  <si>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</si>
  <si>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</si>
  <si>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</si>
  <si>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</si>
  <si>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</si>
  <si>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</si>
  <si>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</si>
  <si>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</si>
  <si>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</si>
  <si>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</si>
  <si>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</si>
  <si>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</si>
  <si>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</si>
  <si>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</si>
  <si>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</si>
  <si>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</si>
  <si>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</si>
  <si>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</si>
  <si>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</si>
  <si>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</si>
  <si>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</si>
  <si>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</si>
  <si>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</si>
  <si>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</si>
  <si>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</si>
  <si>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</si>
  <si>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</si>
  <si>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</si>
  <si>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</si>
  <si>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</si>
  <si>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</si>
  <si>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</si>
  <si>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</si>
  <si>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</si>
  <si>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</si>
  <si>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</si>
  <si>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</si>
  <si>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</si>
  <si>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</si>
  <si>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</si>
  <si>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</si>
  <si>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</si>
  <si>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</si>
  <si>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</si>
  <si>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</si>
  <si>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</si>
  <si>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</si>
  <si>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</si>
  <si>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</si>
  <si>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</si>
  <si>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</si>
  <si>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</si>
  <si>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</si>
  <si>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</si>
  <si>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</si>
  <si>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</si>
  <si>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</si>
  <si>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</si>
  <si>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</si>
  <si>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</si>
  <si>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</si>
  <si>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</si>
  <si>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</si>
  <si>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</si>
  <si>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</si>
  <si>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</si>
  <si>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</si>
  <si>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</si>
  <si>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</si>
  <si>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</si>
  <si>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</si>
  <si>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</si>
  <si>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</si>
  <si>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</si>
  <si>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</si>
  <si>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</si>
  <si>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</si>
  <si>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</si>
  <si>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</si>
  <si>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</si>
  <si>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</si>
  <si>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</si>
  <si>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</si>
  <si>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</si>
  <si>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</si>
  <si>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</si>
  <si>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</si>
  <si>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</si>
  <si>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</si>
  <si>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</si>
  <si>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</si>
  <si>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</si>
  <si>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</si>
  <si>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</si>
  <si>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</si>
  <si>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</si>
  <si>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</si>
  <si>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</si>
  <si>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</si>
  <si>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</si>
  <si>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</si>
  <si>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</si>
  <si>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</si>
  <si>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</si>
  <si>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</si>
  <si>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</si>
  <si>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</si>
  <si>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</si>
  <si>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</si>
  <si>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</si>
  <si>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</si>
  <si>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</si>
  <si>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</si>
  <si>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</si>
  <si>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</si>
  <si>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</si>
  <si>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</si>
  <si>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</si>
  <si>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</si>
  <si>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</si>
  <si>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</si>
  <si>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</si>
  <si>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</si>
  <si>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</si>
  <si>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</si>
  <si>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</si>
  <si>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</si>
  <si>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</si>
  <si>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</si>
  <si>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</si>
  <si>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</si>
  <si>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</si>
  <si>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</si>
  <si>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</si>
  <si>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</si>
  <si>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</si>
  <si>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</si>
  <si>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</si>
  <si>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</si>
  <si>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</si>
  <si>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</si>
  <si>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</si>
  <si>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</si>
  <si>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</si>
  <si>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</si>
  <si>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</si>
  <si>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</si>
  <si>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</si>
  <si>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</si>
  <si>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</si>
  <si>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</si>
  <si>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</si>
  <si>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</si>
  <si>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</si>
  <si>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</si>
  <si>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</si>
  <si>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</si>
  <si>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</si>
  <si>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</si>
  <si>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</si>
  <si>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</si>
  <si>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</si>
  <si>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</si>
  <si>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</si>
  <si>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</si>
  <si>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</si>
  <si>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</si>
  <si>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</si>
  <si>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</si>
  <si>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</si>
  <si>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</si>
  <si>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</si>
  <si>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</si>
  <si>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</si>
  <si>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</si>
  <si>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</si>
  <si>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</si>
  <si>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</si>
  <si>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</si>
  <si>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</si>
  <si>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</si>
  <si>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</si>
  <si>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</si>
  <si>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</si>
  <si>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</si>
  <si>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</si>
  <si>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</si>
  <si>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</si>
  <si>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</si>
  <si>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</si>
  <si>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</si>
  <si>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</si>
  <si>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</si>
  <si>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</si>
  <si>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</si>
  <si>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</si>
  <si>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</si>
  <si>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</si>
  <si>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</si>
  <si>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</si>
  <si>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</si>
  <si>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</si>
  <si>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</si>
  <si>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</si>
  <si>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</si>
  <si>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</si>
  <si>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</si>
  <si>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</si>
  <si>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</si>
  <si>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</si>
  <si>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</si>
  <si>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</si>
  <si>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</si>
  <si>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</si>
  <si>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</si>
  <si>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</si>
  <si>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</si>
  <si>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</si>
  <si>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</si>
  <si>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</si>
  <si>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</si>
  <si>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</si>
  <si>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</si>
  <si>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</si>
  <si>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</si>
  <si>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</si>
  <si>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</si>
  <si>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</si>
  <si>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</si>
  <si>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</si>
  <si>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</si>
  <si>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</si>
  <si>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</si>
  <si>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</si>
  <si>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</si>
  <si>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</si>
  <si>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</si>
  <si>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</si>
  <si>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</si>
  <si>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</si>
  <si>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</si>
  <si>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</si>
  <si>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</si>
  <si>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</si>
  <si>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</si>
  <si>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</si>
  <si>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</si>
  <si>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</si>
  <si>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</si>
  <si>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</si>
  <si>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</si>
  <si>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</si>
  <si>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</si>
  <si>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</si>
  <si>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</si>
  <si>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</si>
  <si>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</si>
  <si>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</si>
  <si>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</si>
  <si>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</si>
  <si>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</si>
  <si>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</si>
  <si>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</si>
  <si>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</si>
  <si>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</si>
  <si>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</si>
  <si>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</si>
  <si>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</si>
  <si>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</si>
  <si>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</si>
  <si>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</si>
  <si>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</si>
  <si>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</si>
  <si>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</si>
  <si>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</si>
  <si>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</si>
  <si>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</si>
  <si>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</si>
  <si>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</si>
  <si>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</si>
  <si>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</si>
  <si>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</si>
  <si>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</si>
  <si>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</si>
  <si>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</si>
  <si>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</si>
  <si>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</si>
  <si>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</si>
  <si>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</si>
  <si>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</si>
  <si>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</si>
  <si>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</si>
  <si>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</si>
  <si>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</si>
  <si>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</si>
  <si>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</si>
  <si>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</si>
  <si>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</si>
  <si>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</si>
  <si>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</si>
  <si>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</si>
  <si>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</si>
  <si>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</si>
  <si>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</si>
  <si>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</si>
  <si>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</si>
  <si>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</si>
  <si>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</si>
  <si>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</si>
  <si>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</si>
  <si>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</si>
  <si>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</si>
  <si>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</si>
  <si>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</si>
  <si>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</si>
  <si>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</si>
  <si>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</si>
  <si>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</si>
  <si>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</si>
  <si>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</si>
  <si>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</si>
  <si>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</si>
  <si>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</si>
  <si>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</si>
  <si>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</si>
  <si>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</si>
  <si>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</si>
  <si>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</si>
  <si>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</si>
  <si>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</si>
  <si>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</si>
  <si>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</si>
  <si>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</si>
  <si>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</si>
  <si>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</si>
  <si>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</si>
  <si>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</si>
  <si>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</si>
  <si>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</si>
  <si>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</si>
  <si>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</si>
  <si>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</si>
  <si>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</si>
  <si>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</si>
  <si>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</si>
  <si>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</si>
  <si>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</si>
  <si>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</si>
  <si>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</si>
  <si>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</si>
  <si>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</si>
  <si>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</si>
  <si>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</si>
  <si>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</si>
  <si>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</si>
  <si>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</si>
  <si>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</si>
  <si>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</si>
  <si>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</si>
  <si>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</si>
  <si>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</si>
  <si>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</si>
  <si>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</si>
  <si>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</si>
  <si>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</si>
  <si>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</si>
  <si>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</si>
  <si>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</si>
  <si>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</si>
  <si>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</si>
  <si>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</si>
  <si>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</si>
  <si>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</si>
  <si>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</si>
  <si>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</si>
  <si>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</si>
  <si>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</si>
  <si>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</si>
  <si>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</si>
  <si>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</si>
  <si>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</si>
  <si>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</si>
  <si>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</si>
  <si>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</si>
  <si>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</si>
  <si>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</si>
  <si>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</si>
  <si>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</si>
  <si>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</si>
  <si>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</si>
  <si>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</si>
  <si>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</si>
  <si>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</si>
  <si>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</si>
  <si>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</si>
  <si>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</si>
  <si>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</si>
  <si>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</si>
  <si>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</si>
  <si>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</si>
  <si>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</si>
  <si>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</si>
  <si>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</si>
  <si>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</si>
  <si>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</si>
  <si>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</si>
  <si>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</si>
  <si>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</si>
  <si>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</si>
  <si>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</si>
  <si>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</si>
  <si>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</si>
  <si>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</si>
  <si>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</si>
  <si>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</si>
  <si>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</si>
  <si>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</si>
  <si>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</si>
  <si>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</si>
  <si>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</si>
  <si>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</si>
  <si>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</si>
  <si>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</si>
  <si>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</si>
  <si>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</si>
  <si>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</si>
  <si>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</si>
  <si>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</si>
  <si>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</si>
  <si>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</si>
  <si>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</si>
  <si>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</si>
  <si>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</si>
  <si>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</si>
  <si>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</si>
  <si>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</si>
  <si>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</si>
  <si>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</si>
  <si>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</si>
  <si>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</si>
  <si>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</si>
  <si>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</si>
  <si>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</si>
  <si>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</si>
  <si>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</si>
  <si>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</si>
  <si>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</si>
  <si>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</si>
  <si>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</si>
  <si>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</si>
  <si>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</si>
  <si>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</si>
  <si>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</si>
  <si>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</si>
  <si>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</si>
  <si>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</si>
  <si>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</si>
  <si>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</si>
  <si>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</si>
  <si>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</si>
  <si>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</si>
  <si>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</si>
  <si>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</si>
  <si>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</si>
  <si>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</si>
  <si>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</si>
  <si>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</si>
  <si>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</si>
  <si>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</si>
  <si>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</si>
  <si>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</si>
  <si>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</si>
  <si>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</si>
  <si>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</si>
  <si>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</si>
  <si>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</si>
  <si>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</si>
  <si>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</si>
  <si>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</si>
  <si>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</si>
  <si>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</si>
  <si>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</si>
  <si>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</si>
  <si>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</si>
  <si>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</si>
  <si>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</si>
  <si>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</si>
  <si>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</si>
  <si>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</si>
  <si>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</si>
  <si>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</si>
  <si>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</si>
  <si>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</si>
  <si>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</si>
  <si>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</si>
  <si>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</si>
  <si>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</si>
  <si>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</si>
  <si>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</si>
  <si>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</si>
  <si>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</si>
  <si>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</si>
  <si>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</si>
  <si>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</si>
  <si>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</si>
  <si>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</si>
  <si>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</si>
  <si>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</si>
  <si>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</si>
  <si>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</si>
  <si>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</si>
  <si>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</si>
  <si>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</si>
  <si>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</si>
  <si>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</si>
  <si>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</si>
  <si>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</si>
  <si>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</si>
  <si>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</si>
  <si>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</si>
  <si>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</si>
  <si>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</si>
  <si>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</si>
  <si>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</si>
  <si>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</si>
  <si>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</si>
  <si>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</si>
  <si>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</si>
  <si>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</si>
  <si>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</si>
  <si>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</si>
  <si>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</si>
  <si>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</si>
  <si>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</si>
  <si>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</si>
  <si>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</si>
  <si>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</si>
  <si>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</si>
  <si>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</si>
  <si>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</si>
  <si>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</si>
  <si>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</si>
  <si>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</si>
  <si>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</si>
  <si>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</si>
  <si>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</si>
  <si>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</si>
  <si>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</si>
  <si>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</si>
  <si>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</si>
  <si>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</si>
  <si>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</si>
  <si>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</si>
  <si>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</si>
  <si>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</si>
  <si>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</si>
  <si>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</si>
  <si>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</si>
  <si>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</si>
  <si>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</si>
  <si>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</si>
  <si>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</si>
  <si>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</si>
  <si>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</si>
  <si>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</si>
  <si>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</si>
  <si>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</si>
  <si>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</si>
  <si>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</si>
  <si>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</si>
  <si>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</si>
  <si>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</si>
  <si>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</si>
  <si>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</si>
  <si>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</si>
  <si>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</si>
  <si>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</si>
  <si>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</si>
  <si>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</si>
  <si>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</si>
  <si>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</si>
  <si>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</si>
  <si>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</si>
  <si>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</si>
  <si>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</si>
  <si>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</si>
  <si>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</si>
  <si>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</si>
  <si>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</si>
  <si>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</si>
  <si>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</si>
  <si>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</si>
  <si>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</si>
  <si>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</si>
  <si>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</si>
  <si>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</si>
  <si>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</si>
  <si>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</si>
  <si>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</si>
  <si>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</si>
  <si>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</si>
  <si>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</si>
  <si>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</si>
  <si>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</si>
  <si>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</si>
  <si>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</si>
  <si>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</si>
  <si>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</si>
  <si>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</si>
  <si>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</si>
  <si>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</si>
  <si>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</si>
  <si>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</si>
  <si>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</si>
  <si>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</si>
  <si>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</si>
  <si>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</si>
  <si>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</si>
  <si>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</si>
  <si>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</si>
  <si>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</si>
  <si>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</si>
  <si>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</si>
  <si>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</si>
  <si>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</si>
  <si>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</si>
  <si>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</si>
  <si>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</si>
  <si>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</si>
  <si>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</si>
  <si>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</si>
  <si>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</si>
  <si>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</si>
  <si>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</si>
  <si>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</si>
  <si>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</si>
  <si>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</si>
  <si>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</si>
  <si>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</si>
  <si>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</si>
  <si>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</si>
  <si>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</si>
  <si>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</si>
  <si>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</si>
  <si>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</si>
  <si>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</si>
  <si>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</si>
  <si>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</si>
  <si>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</si>
  <si>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</si>
  <si>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</si>
  <si>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</si>
  <si>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</si>
  <si>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</si>
  <si>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</si>
  <si>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</si>
  <si>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</si>
  <si>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</si>
  <si>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</si>
  <si>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</si>
  <si>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</si>
  <si>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</si>
  <si>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</si>
  <si>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</si>
  <si>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</si>
  <si>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</si>
  <si>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</si>
  <si>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</si>
  <si>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</si>
  <si>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</si>
  <si>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</si>
  <si>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</si>
  <si>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</si>
  <si>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</si>
  <si>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</si>
  <si>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</si>
  <si>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</si>
  <si>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</si>
  <si>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</si>
  <si>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</si>
  <si>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</si>
  <si>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</si>
  <si>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</si>
  <si>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</si>
  <si>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</si>
  <si>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</si>
  <si>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</si>
  <si>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</si>
  <si>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</si>
  <si>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</si>
  <si>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</si>
  <si>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</si>
  <si>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</si>
  <si>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</si>
  <si>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</si>
  <si>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</si>
  <si>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</si>
  <si>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</si>
  <si>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</si>
  <si>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</si>
  <si>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</si>
  <si>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</si>
  <si>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</si>
  <si>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</si>
  <si>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</si>
  <si>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</si>
  <si>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</si>
  <si>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</si>
  <si>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</si>
  <si>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</si>
  <si>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</si>
  <si>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</si>
  <si>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</si>
  <si>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</si>
  <si>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</si>
  <si>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</si>
  <si>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</si>
  <si>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</si>
  <si>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</si>
  <si>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</si>
  <si>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</si>
  <si>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</si>
  <si>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</si>
  <si>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</si>
  <si>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</si>
  <si>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</si>
  <si>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</si>
  <si>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</si>
  <si>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</si>
  <si>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</si>
  <si>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</si>
  <si>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</si>
  <si>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</si>
  <si>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</si>
  <si>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</si>
  <si>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</si>
  <si>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</si>
  <si>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</si>
  <si>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</si>
  <si>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</si>
  <si>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</si>
  <si>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</si>
  <si>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</si>
  <si>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</si>
  <si>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</si>
  <si>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</si>
  <si>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</si>
  <si>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</si>
  <si>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</si>
  <si>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</si>
  <si>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</si>
  <si>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</si>
  <si>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</si>
  <si>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</si>
  <si>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</si>
  <si>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</si>
  <si>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</si>
  <si>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</si>
  <si>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</si>
  <si>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</si>
  <si>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</si>
  <si>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</si>
  <si>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</si>
  <si>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</si>
  <si>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</si>
  <si>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</si>
  <si>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</si>
  <si>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</si>
  <si>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</si>
  <si>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</si>
  <si>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</si>
  <si>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</si>
  <si>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</si>
  <si>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</si>
  <si>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</si>
  <si>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</si>
  <si>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</si>
  <si>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</si>
  <si>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</si>
  <si>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</si>
  <si>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</si>
  <si>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</si>
  <si>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</si>
  <si>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</si>
  <si>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</si>
  <si>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</si>
  <si>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</si>
  <si>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</si>
  <si>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</si>
  <si>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</si>
  <si>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</si>
  <si>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</si>
  <si>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</si>
  <si>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</si>
  <si>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</si>
  <si>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</si>
  <si>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</si>
  <si>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</si>
  <si>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</si>
  <si>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</si>
  <si>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</si>
  <si>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</si>
  <si>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</si>
  <si>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</si>
  <si>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</si>
  <si>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</si>
  <si>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</si>
  <si>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</si>
  <si>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</si>
  <si>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</si>
  <si>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</si>
  <si>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</si>
  <si>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</si>
  <si>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</si>
  <si>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</si>
  <si>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</si>
  <si>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</si>
  <si>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</si>
  <si>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</si>
  <si>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</si>
  <si>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</si>
  <si>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</si>
  <si>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</si>
  <si>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</si>
  <si>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</si>
  <si>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</si>
  <si>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</si>
  <si>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</si>
  <si>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</si>
  <si>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</si>
  <si>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</si>
  <si>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</si>
  <si>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</si>
  <si>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</si>
  <si>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</si>
  <si>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</si>
  <si>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</si>
  <si>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</si>
  <si>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</si>
  <si>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</si>
  <si>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</si>
  <si>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</si>
  <si>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</si>
  <si>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</si>
  <si>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</si>
  <si>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</si>
  <si>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</si>
  <si>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</si>
  <si>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</si>
  <si>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</si>
  <si>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</si>
  <si>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</si>
  <si>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</si>
  <si>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</si>
  <si>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</si>
  <si>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</si>
  <si>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</si>
  <si>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</si>
  <si>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</si>
  <si>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</si>
  <si>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</si>
  <si>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</si>
  <si>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</si>
  <si>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</si>
  <si>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</si>
  <si>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</si>
  <si>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</si>
  <si>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</si>
  <si>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</si>
  <si>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</si>
  <si>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</si>
  <si>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</si>
  <si>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</si>
  <si>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</si>
  <si>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</si>
  <si>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</si>
  <si>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</si>
  <si>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</si>
  <si>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</si>
  <si>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</si>
  <si>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</si>
  <si>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</si>
  <si>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</si>
  <si>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</si>
  <si>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</si>
  <si>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</si>
  <si>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</si>
  <si>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</si>
  <si>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</si>
  <si>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</si>
  <si>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</si>
  <si>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</si>
  <si>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</si>
  <si>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</si>
  <si>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</si>
  <si>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</si>
  <si>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</si>
  <si>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</si>
  <si>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</si>
  <si>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</si>
  <si>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</si>
  <si>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</si>
  <si>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</si>
  <si>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</si>
  <si>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</si>
  <si>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</si>
  <si>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</si>
  <si>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</si>
  <si>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</si>
  <si>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</si>
  <si>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</si>
  <si>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</si>
  <si>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</si>
  <si>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</si>
  <si>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</si>
  <si>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</si>
  <si>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</si>
  <si>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</si>
  <si>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</si>
  <si>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</si>
  <si>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</si>
  <si>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</si>
  <si>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</si>
  <si>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</si>
  <si>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</si>
  <si>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</si>
  <si>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</si>
  <si>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</si>
  <si>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</si>
  <si>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</si>
  <si>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</si>
  <si>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</si>
  <si>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</si>
  <si>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</si>
  <si>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</si>
  <si>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</si>
  <si>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</si>
  <si>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</si>
  <si>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</si>
  <si>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</si>
  <si>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</si>
  <si>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</si>
  <si>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</si>
  <si>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</si>
  <si>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</si>
  <si>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</si>
  <si>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</si>
  <si>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</si>
  <si>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</si>
  <si>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</si>
  <si>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</si>
  <si>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</si>
  <si>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</si>
  <si>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</si>
  <si>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</si>
  <si>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</si>
  <si>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</si>
  <si>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</si>
  <si>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</si>
  <si>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</si>
  <si>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</si>
  <si>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</si>
  <si>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</si>
  <si>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</si>
  <si>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</si>
  <si>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</si>
  <si>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</si>
  <si>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</si>
  <si>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</si>
  <si>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</si>
  <si>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</si>
  <si>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</si>
  <si>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</si>
  <si>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</si>
  <si>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</si>
  <si>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</si>
  <si>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</si>
  <si>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</si>
  <si>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</si>
  <si>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</si>
  <si>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</si>
  <si>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</si>
  <si>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</si>
  <si>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</si>
  <si>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</si>
  <si>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</si>
  <si>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</si>
  <si>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</si>
  <si>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</si>
  <si>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</si>
  <si>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</si>
  <si>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</si>
  <si>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</si>
  <si>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</si>
  <si>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</si>
  <si>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</si>
  <si>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</si>
  <si>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</si>
  <si>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</si>
  <si>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</si>
  <si>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</si>
  <si>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</si>
  <si>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</si>
  <si>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</si>
  <si>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</si>
  <si>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</si>
  <si>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</si>
  <si>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</si>
  <si>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</si>
  <si>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</si>
  <si>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</si>
  <si>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</si>
  <si>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</si>
  <si>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</si>
  <si>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</si>
  <si>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</si>
  <si>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</si>
  <si>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</si>
  <si>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</si>
  <si>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</si>
  <si>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</si>
  <si>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</si>
  <si>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</si>
  <si>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</si>
  <si>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</si>
  <si>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</si>
  <si>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</si>
  <si>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</si>
  <si>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</si>
  <si>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</si>
  <si>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</si>
  <si>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</si>
  <si>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</si>
  <si>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</si>
  <si>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</si>
  <si>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</si>
  <si>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</si>
  <si>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</si>
  <si>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</si>
  <si>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</si>
  <si>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</si>
  <si>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</si>
  <si>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</si>
  <si>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</si>
  <si>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</si>
  <si>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</si>
  <si>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</si>
  <si>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</si>
  <si>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</si>
  <si>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</si>
  <si>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</si>
  <si>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</si>
  <si>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</si>
  <si>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</si>
  <si>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</si>
  <si>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</si>
  <si>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</si>
  <si>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</si>
  <si>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</si>
  <si>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</si>
  <si>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</si>
  <si>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</si>
  <si>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</si>
  <si>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</si>
  <si>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</si>
  <si>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</si>
  <si>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</si>
  <si>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</si>
  <si>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</si>
  <si>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</si>
  <si>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</si>
  <si>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</si>
  <si>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</si>
  <si>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</si>
  <si>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</si>
  <si>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</si>
  <si>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</si>
  <si>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</si>
  <si>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</si>
  <si>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</si>
  <si>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</si>
  <si>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</si>
  <si>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</si>
  <si>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</si>
  <si>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</si>
  <si>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</si>
  <si>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</si>
  <si>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</si>
  <si>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</si>
  <si>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</si>
  <si>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</si>
  <si>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</si>
  <si>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</si>
  <si>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</si>
  <si>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</si>
  <si>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</si>
  <si>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</si>
  <si>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</si>
  <si>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</si>
  <si>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</si>
  <si>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</si>
  <si>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</si>
  <si>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</si>
  <si>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</si>
  <si>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</si>
  <si>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</si>
  <si>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</si>
  <si>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</si>
  <si>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</si>
  <si>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</si>
  <si>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</si>
  <si>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</si>
  <si>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</si>
  <si>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</si>
  <si>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</si>
  <si>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</si>
  <si>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</si>
  <si>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</si>
  <si>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</si>
  <si>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</si>
  <si>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</si>
  <si>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</si>
  <si>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</si>
  <si>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</si>
  <si>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</si>
  <si>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</si>
  <si>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</si>
  <si>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</si>
  <si>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</si>
  <si>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</si>
  <si>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</si>
  <si>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</si>
  <si>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</si>
  <si>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</si>
  <si>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</si>
  <si>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</si>
  <si>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</si>
  <si>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</si>
  <si>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</si>
  <si>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</si>
  <si>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</si>
  <si>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</si>
  <si>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</si>
  <si>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</si>
  <si>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</si>
  <si>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</si>
  <si>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</si>
  <si>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</si>
  <si>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</si>
  <si>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</si>
  <si>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</si>
  <si>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</si>
  <si>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</si>
  <si>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</si>
  <si>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</si>
  <si>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</si>
  <si>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</si>
  <si>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</si>
  <si>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</si>
  <si>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</si>
  <si>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</si>
  <si>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</si>
  <si>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</si>
  <si>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</si>
  <si>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</si>
  <si>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</si>
  <si>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</si>
  <si>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</si>
  <si>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</si>
  <si>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</si>
  <si>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</si>
  <si>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</si>
  <si>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</si>
  <si>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</si>
  <si>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</si>
  <si>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</si>
  <si>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</si>
  <si>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</si>
  <si>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</si>
  <si>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</si>
  <si>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</si>
  <si>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</si>
  <si>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</si>
  <si>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</si>
  <si>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</si>
  <si>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</si>
  <si>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</si>
  <si>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</si>
  <si>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</si>
  <si>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</si>
  <si>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</si>
  <si>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</si>
  <si>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</si>
  <si>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</si>
  <si>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</si>
  <si>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</si>
  <si>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</si>
  <si>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</si>
  <si>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</si>
  <si>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</si>
  <si>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</si>
  <si>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</si>
  <si>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</si>
  <si>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</si>
  <si>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</si>
  <si>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</si>
  <si>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</si>
  <si>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</si>
  <si>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</si>
  <si>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</si>
  <si>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</si>
  <si>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</si>
  <si>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</si>
  <si>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</si>
  <si>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</si>
  <si>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</si>
  <si>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</si>
  <si>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</si>
  <si>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</si>
  <si>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</si>
  <si>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</si>
  <si>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</si>
  <si>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</si>
  <si>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</si>
  <si>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</si>
  <si>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</si>
  <si>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</si>
  <si>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</si>
  <si>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</si>
  <si>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</si>
  <si>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</si>
  <si>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</si>
  <si>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</si>
  <si>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</si>
  <si>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</si>
  <si>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</si>
  <si>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</si>
  <si>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</si>
  <si>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</si>
  <si>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</si>
  <si>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</si>
  <si>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</si>
  <si>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</si>
  <si>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</si>
  <si>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</si>
  <si>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</si>
  <si>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</si>
  <si>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</si>
  <si>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</si>
  <si>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</si>
  <si>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</si>
  <si>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</si>
  <si>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</si>
  <si>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</si>
  <si>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</si>
  <si>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</si>
  <si>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</si>
  <si>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</si>
  <si>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</si>
  <si>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</si>
  <si>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</si>
  <si>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</si>
  <si>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</si>
  <si>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</si>
  <si>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</si>
  <si>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</si>
  <si>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</si>
  <si>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</si>
  <si>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</si>
  <si>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</si>
  <si>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</si>
  <si>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</si>
  <si>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</si>
  <si>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</si>
  <si>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</si>
  <si>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</si>
  <si>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</si>
  <si>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</si>
  <si>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</si>
  <si>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</si>
  <si>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</si>
  <si>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</si>
  <si>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</si>
  <si>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</si>
  <si>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</si>
  <si>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</si>
  <si>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</si>
  <si>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</si>
  <si>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</si>
  <si>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</si>
  <si>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</si>
  <si>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</si>
  <si>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</si>
  <si>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</si>
  <si>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</si>
  <si>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</si>
  <si>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</si>
  <si>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</si>
  <si>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</si>
  <si>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</si>
  <si>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</si>
  <si>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</si>
  <si>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</si>
  <si>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</si>
  <si>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</si>
  <si>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</si>
  <si>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</si>
  <si>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</si>
  <si>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</si>
  <si>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</si>
  <si>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</si>
  <si>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</si>
  <si>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</si>
  <si>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</si>
  <si>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</si>
  <si>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</si>
  <si>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</si>
  <si>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</si>
  <si>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</si>
  <si>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</si>
  <si>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</si>
  <si>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</si>
  <si>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</si>
  <si>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</si>
  <si>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</si>
  <si>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</si>
  <si>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</si>
  <si>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</si>
  <si>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</si>
  <si>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</si>
  <si>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</si>
  <si>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</si>
  <si>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</si>
  <si>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</si>
  <si>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</si>
  <si>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</si>
  <si>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</si>
  <si>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</si>
  <si>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</si>
  <si>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</si>
  <si>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</si>
  <si>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</si>
  <si>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</si>
  <si>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</si>
  <si>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</si>
  <si>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</si>
  <si>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</si>
  <si>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</si>
  <si>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</si>
  <si>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</si>
  <si>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</si>
  <si>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</si>
  <si>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</si>
  <si>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</si>
  <si>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</si>
  <si>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</si>
  <si>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</si>
  <si>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</si>
  <si>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</si>
  <si>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</si>
  <si>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</si>
  <si>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</si>
  <si>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</si>
  <si>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</si>
  <si>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</si>
  <si>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</si>
  <si>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</si>
  <si>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</si>
  <si>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</si>
  <si>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</si>
  <si>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</si>
  <si>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</si>
  <si>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</si>
  <si>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</si>
  <si>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</si>
  <si>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</si>
  <si>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</si>
  <si>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</si>
  <si>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</si>
  <si>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</si>
  <si>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</si>
  <si>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</si>
  <si>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</si>
  <si>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</si>
  <si>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</si>
  <si>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</si>
  <si>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</si>
  <si>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</si>
  <si>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</si>
  <si>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</si>
  <si>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</si>
  <si>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</si>
  <si>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</si>
  <si>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</si>
  <si>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</si>
  <si>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</si>
  <si>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</si>
  <si>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</si>
  <si>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</si>
  <si>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</si>
  <si>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</si>
  <si>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</si>
  <si>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</si>
  <si>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</si>
  <si>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</si>
  <si>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</si>
  <si>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</si>
  <si>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</si>
  <si>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</si>
  <si>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</si>
  <si>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</si>
  <si>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</si>
  <si>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</si>
  <si>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</si>
  <si>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</si>
  <si>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</si>
  <si>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</si>
  <si>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</si>
  <si>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</si>
  <si>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</si>
  <si>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</si>
  <si>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</si>
  <si>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</si>
  <si>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</si>
  <si>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</si>
  <si>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</si>
  <si>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</si>
  <si>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</si>
  <si>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</si>
  <si>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</si>
  <si>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</si>
  <si>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</si>
  <si>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</si>
  <si>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</si>
  <si>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</si>
  <si>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</si>
  <si>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</si>
  <si>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</si>
  <si>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</si>
  <si>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</si>
  <si>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</si>
  <si>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</si>
  <si>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</si>
  <si>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</si>
  <si>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</si>
  <si>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</si>
  <si>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</si>
  <si>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</si>
  <si>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</si>
  <si>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</si>
  <si>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</si>
  <si>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</si>
  <si>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</si>
  <si>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</si>
  <si>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</si>
  <si>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</si>
  <si>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</si>
  <si>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</si>
  <si>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</si>
  <si>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</si>
  <si>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</si>
  <si>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</si>
  <si>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</si>
  <si>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</si>
  <si>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</si>
  <si>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</si>
  <si>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</si>
  <si>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</si>
  <si>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</si>
  <si>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</si>
  <si>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</si>
  <si>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</si>
  <si>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</si>
  <si>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</si>
  <si>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</si>
  <si>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</si>
  <si>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</si>
  <si>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</si>
  <si>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</si>
  <si>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</si>
  <si>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</si>
  <si>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</si>
  <si>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</si>
  <si>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</si>
  <si>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</si>
  <si>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</si>
  <si>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</si>
  <si>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</si>
  <si>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</si>
  <si>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</si>
  <si>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</si>
  <si>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</si>
  <si>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</si>
  <si>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</si>
  <si>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</si>
  <si>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</si>
  <si>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</si>
  <si>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</si>
  <si>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</si>
  <si>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</si>
  <si>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</si>
  <si>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</si>
  <si>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</si>
  <si>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</si>
  <si>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</si>
  <si>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</si>
  <si>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</si>
  <si>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</si>
  <si>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</si>
  <si>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</si>
  <si>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</si>
  <si>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</si>
  <si>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</si>
  <si>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</si>
  <si>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</si>
  <si>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</si>
  <si>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</si>
  <si>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</si>
  <si>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</si>
  <si>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</si>
  <si>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</si>
  <si>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</si>
  <si>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</si>
  <si>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</si>
  <si>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</si>
  <si>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</si>
  <si>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</si>
  <si>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</si>
  <si>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</si>
  <si>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</si>
  <si>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</si>
  <si>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</si>
  <si>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</si>
  <si>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</si>
  <si>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</si>
  <si>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</si>
  <si>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</si>
  <si>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</si>
  <si>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</si>
  <si>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</si>
  <si>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</si>
  <si>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</si>
  <si>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</si>
  <si>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</si>
  <si>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</si>
  <si>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</si>
  <si>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</si>
  <si>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</si>
  <si>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</si>
  <si>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</si>
  <si>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</si>
  <si>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</si>
  <si>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</si>
  <si>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</si>
  <si>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</si>
  <si>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</si>
  <si>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</si>
  <si>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</si>
  <si>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</si>
  <si>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</si>
  <si>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</si>
  <si>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</si>
  <si>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</si>
  <si>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</si>
  <si>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</si>
  <si>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</si>
  <si>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</si>
  <si>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</si>
  <si>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</si>
  <si>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</si>
  <si>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</si>
  <si>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</si>
  <si>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</si>
  <si>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</si>
  <si>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</si>
  <si>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</si>
  <si>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</si>
  <si>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</si>
  <si>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</si>
  <si>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</si>
  <si>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</si>
  <si>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</si>
  <si>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</si>
  <si>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</si>
  <si>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</si>
  <si>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</si>
  <si>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</si>
  <si>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</si>
  <si>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</si>
  <si>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</si>
  <si>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</si>
  <si>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</si>
  <si>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</si>
  <si>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</si>
  <si>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</si>
  <si>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</si>
  <si>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</si>
  <si>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</si>
  <si>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</si>
  <si>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</si>
  <si>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</si>
  <si>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</si>
  <si>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</si>
  <si>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</si>
  <si>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</si>
  <si>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</si>
  <si>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</si>
  <si>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</si>
  <si>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</si>
  <si>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</si>
  <si>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</si>
  <si>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</si>
  <si>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</si>
  <si>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</si>
  <si>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</si>
  <si>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</si>
  <si>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</si>
  <si>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</si>
  <si>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</si>
  <si>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</si>
  <si>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</si>
  <si>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</si>
  <si>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</si>
  <si>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</si>
  <si>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</si>
  <si>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</si>
  <si>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</si>
  <si>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</si>
  <si>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</si>
  <si>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</si>
  <si>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</si>
  <si>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</si>
  <si>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</si>
  <si>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</si>
  <si>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</si>
  <si>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</si>
  <si>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</si>
  <si>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</si>
  <si>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</si>
  <si>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</si>
  <si>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</si>
  <si>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</si>
  <si>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</si>
  <si>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</si>
  <si>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</si>
  <si>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</si>
  <si>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</si>
  <si>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</si>
  <si>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</si>
  <si>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</si>
  <si>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</si>
  <si>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</si>
  <si>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</si>
  <si>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</si>
  <si>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</si>
  <si>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</si>
  <si>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</si>
  <si>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</si>
  <si>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</si>
  <si>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</si>
  <si>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</si>
  <si>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</si>
  <si>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</si>
  <si>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</si>
  <si>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</si>
  <si>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</si>
  <si>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</si>
  <si>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</si>
  <si>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</si>
  <si>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</si>
  <si>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</si>
  <si>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</si>
  <si>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</si>
  <si>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</si>
  <si>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</si>
  <si>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</si>
  <si>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</si>
  <si>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</si>
  <si>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</si>
  <si>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</si>
  <si>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</si>
  <si>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</si>
  <si>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</si>
  <si>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</si>
  <si>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</si>
  <si>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</si>
  <si>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</si>
  <si>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</si>
  <si>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</si>
  <si>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</si>
  <si>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</si>
  <si>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</si>
  <si>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</si>
  <si>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</si>
  <si>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</si>
  <si>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</si>
  <si>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</si>
  <si>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</si>
  <si>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</si>
  <si>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</si>
  <si>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</si>
  <si>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</si>
  <si>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</si>
  <si>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</si>
  <si>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</si>
  <si>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</si>
  <si>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</si>
  <si>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</si>
  <si>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</si>
  <si>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</si>
  <si>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</si>
  <si>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</si>
  <si>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</si>
  <si>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</si>
  <si>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</si>
  <si>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</si>
  <si>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</si>
  <si>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</si>
  <si>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</si>
  <si>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</si>
  <si>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</si>
  <si>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</si>
  <si>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</si>
  <si>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</si>
  <si>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</si>
  <si>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</si>
  <si>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</si>
  <si>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</si>
  <si>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</si>
  <si>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</si>
  <si>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</si>
  <si>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</si>
  <si>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</si>
  <si>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</si>
  <si>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</si>
  <si>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</si>
  <si>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</si>
  <si>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</si>
  <si>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</si>
  <si>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</si>
  <si>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</si>
  <si>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</si>
  <si>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</si>
  <si>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</si>
  <si>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</si>
  <si>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</si>
  <si>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</si>
  <si>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</si>
  <si>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</si>
  <si>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</si>
  <si>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</si>
  <si>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</si>
  <si>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</si>
  <si>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</si>
  <si>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</si>
  <si>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</si>
  <si>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</si>
  <si>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</si>
  <si>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</si>
  <si>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</si>
  <si>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</si>
  <si>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</si>
  <si>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</si>
  <si>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</si>
  <si>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</si>
  <si>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</si>
  <si>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</si>
  <si>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</si>
  <si>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</si>
  <si>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</si>
  <si>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</si>
  <si>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</si>
  <si>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</si>
  <si>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</si>
  <si>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</si>
  <si>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</si>
  <si>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</si>
  <si>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</si>
  <si>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</si>
  <si>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</si>
  <si>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</si>
  <si>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</si>
  <si>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</si>
  <si>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</si>
  <si>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</si>
  <si>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</si>
  <si>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</si>
  <si>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</si>
  <si>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</si>
  <si>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</si>
  <si>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</si>
  <si>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</si>
  <si>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</si>
  <si>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</si>
  <si>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</si>
  <si>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</si>
  <si>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</si>
  <si>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</si>
  <si>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</si>
  <si>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</si>
  <si>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</si>
  <si>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</si>
  <si>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</si>
  <si>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</si>
  <si>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</si>
  <si>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</si>
  <si>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</si>
  <si>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</si>
  <si>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</si>
  <si>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</si>
  <si>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</si>
  <si>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</si>
  <si>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</si>
  <si>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</si>
  <si>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</si>
  <si>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</si>
  <si>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</si>
  <si>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</si>
  <si>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</si>
  <si>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</si>
  <si>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</si>
  <si>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</si>
  <si>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</si>
  <si>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</si>
  <si>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</si>
  <si>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</si>
  <si>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</si>
  <si>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</si>
  <si>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</si>
  <si>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</si>
  <si>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</si>
  <si>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</si>
  <si>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</si>
  <si>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</si>
  <si>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</si>
  <si>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</si>
  <si>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</si>
  <si>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</si>
  <si>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</si>
  <si>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</si>
  <si>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</si>
  <si>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</si>
  <si>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</si>
  <si>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</si>
  <si>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</si>
  <si>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</si>
  <si>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</si>
  <si>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</si>
  <si>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</si>
  <si>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</si>
  <si>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</si>
  <si>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</si>
  <si>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</si>
  <si>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</si>
  <si>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</si>
  <si>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</si>
  <si>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</si>
  <si>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</si>
  <si>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</si>
  <si>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</si>
  <si>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</si>
  <si>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</si>
  <si>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</si>
  <si>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</si>
  <si>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</si>
  <si>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</si>
  <si>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</si>
  <si>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</si>
  <si>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</si>
  <si>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</si>
  <si>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</si>
  <si>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</si>
  <si>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</si>
  <si>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</si>
  <si>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</si>
  <si>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</si>
  <si>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</si>
  <si>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</si>
  <si>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</si>
  <si>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</si>
  <si>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</si>
  <si>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</si>
  <si>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</si>
  <si>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</si>
  <si>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</si>
  <si>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</si>
  <si>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</si>
  <si>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</si>
  <si>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</si>
  <si>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</si>
  <si>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</si>
  <si>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</si>
  <si>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</si>
  <si>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</si>
  <si>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</si>
  <si>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</si>
  <si>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</si>
  <si>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</si>
  <si>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</si>
  <si>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</si>
  <si>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</si>
  <si>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</si>
  <si>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</si>
  <si>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</si>
  <si>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</si>
  <si>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</si>
  <si>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</si>
  <si>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</si>
  <si>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</si>
  <si>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</si>
  <si>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</si>
  <si>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</si>
  <si>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</si>
  <si>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</si>
  <si>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</si>
  <si>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</si>
  <si>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</si>
  <si>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</si>
  <si>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</si>
  <si>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</si>
  <si>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</si>
  <si>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</si>
  <si>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</si>
  <si>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</si>
  <si>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</si>
  <si>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</si>
  <si>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</si>
  <si>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</si>
  <si>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</si>
  <si>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</si>
  <si>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</si>
  <si>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</si>
  <si>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</si>
  <si>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</si>
  <si>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</si>
  <si>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</si>
  <si>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</si>
  <si>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</si>
  <si>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</si>
  <si>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</si>
  <si>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</si>
  <si>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</si>
  <si>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</si>
  <si>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</si>
  <si>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</si>
  <si>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</si>
  <si>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</si>
  <si>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</si>
  <si>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</si>
  <si>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</si>
  <si>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</si>
  <si>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</si>
  <si>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</si>
  <si>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</si>
  <si>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</si>
  <si>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</si>
  <si>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</si>
  <si>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</si>
  <si>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</si>
  <si>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</si>
  <si>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</si>
  <si>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</si>
  <si>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</si>
  <si>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</si>
  <si>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</si>
  <si>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</si>
  <si>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</si>
  <si>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</si>
  <si>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</si>
  <si>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</si>
  <si>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</si>
  <si>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</si>
  <si>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</si>
  <si>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</si>
  <si>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</si>
  <si>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</si>
  <si>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</si>
  <si>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</si>
  <si>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</si>
  <si>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</si>
  <si>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</si>
  <si>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</si>
  <si>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</si>
  <si>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</si>
  <si>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</si>
  <si>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</si>
  <si>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</si>
  <si>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</si>
  <si>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</si>
  <si>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</si>
  <si>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</si>
  <si>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</si>
  <si>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</si>
  <si>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</si>
  <si>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</si>
  <si>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</si>
  <si>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</si>
  <si>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</si>
  <si>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</si>
  <si>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</si>
  <si>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</si>
  <si>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</si>
  <si>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</si>
  <si>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</si>
  <si>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</si>
  <si>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</si>
  <si>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</si>
  <si>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</si>
  <si>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</si>
  <si>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</si>
  <si>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</si>
  <si>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</si>
  <si>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</si>
  <si>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</si>
  <si>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</si>
  <si>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</si>
  <si>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</si>
  <si>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</si>
  <si>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</si>
  <si>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</si>
  <si>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</si>
  <si>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</si>
  <si>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</si>
  <si>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</si>
  <si>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</si>
  <si>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</si>
  <si>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</si>
  <si>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</si>
  <si>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</si>
  <si>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</si>
  <si>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</si>
  <si>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</si>
  <si>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</si>
  <si>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</si>
  <si>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</si>
  <si>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</si>
  <si>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</si>
  <si>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</si>
  <si>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</si>
  <si>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</si>
  <si>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</si>
  <si>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</si>
  <si>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</si>
  <si>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</si>
  <si>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</si>
  <si>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</si>
  <si>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</si>
  <si>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</si>
  <si>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</si>
  <si>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</si>
  <si>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</si>
  <si>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</si>
  <si>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</si>
  <si>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</si>
  <si>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</si>
  <si>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</si>
  <si>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</si>
  <si>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</si>
  <si>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</si>
  <si>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</si>
  <si>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</si>
  <si>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</si>
  <si>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</si>
  <si>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</si>
  <si>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</si>
  <si>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</si>
  <si>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</si>
  <si>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</si>
  <si>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</si>
  <si>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</si>
  <si>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</si>
  <si>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</si>
  <si>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</si>
  <si>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</si>
  <si>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</si>
  <si>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</si>
  <si>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</si>
  <si>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</si>
  <si>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</si>
  <si>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</si>
  <si>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</si>
  <si>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</si>
  <si>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</si>
  <si>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</si>
  <si>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</si>
  <si>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</si>
  <si>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</si>
  <si>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</si>
  <si>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</si>
  <si>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</si>
  <si>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</si>
  <si>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</si>
  <si>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</si>
  <si>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</si>
  <si>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</si>
  <si>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</si>
  <si>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</si>
  <si>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</si>
  <si>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</si>
  <si>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</si>
  <si>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</si>
  <si>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</si>
  <si>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</si>
  <si>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</si>
  <si>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</si>
  <si>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</si>
  <si>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</si>
  <si>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</si>
  <si>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</si>
  <si>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</si>
  <si>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</si>
  <si>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</si>
  <si>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</si>
  <si>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</si>
  <si>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</si>
  <si>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</si>
  <si>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</si>
  <si>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</si>
  <si>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</si>
  <si>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</si>
  <si>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</si>
  <si>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</si>
  <si>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</si>
  <si>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</si>
  <si>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</si>
  <si>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</si>
  <si>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</si>
  <si>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</si>
  <si>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</si>
  <si>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</si>
  <si>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</si>
  <si>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</si>
  <si>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</si>
  <si>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</si>
  <si>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</si>
  <si>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</si>
  <si>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</si>
  <si>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</si>
  <si>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</si>
  <si>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</si>
  <si>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</si>
  <si>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</si>
  <si>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</si>
  <si>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</si>
  <si>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</si>
  <si>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</si>
  <si>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</si>
  <si>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</si>
  <si>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</si>
  <si>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</si>
  <si>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</si>
  <si>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</si>
  <si>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</si>
  <si>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</si>
  <si>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</si>
  <si>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</si>
  <si>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</si>
  <si>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</si>
  <si>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</si>
  <si>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</si>
  <si>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</si>
  <si>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</si>
  <si>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</si>
  <si>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</si>
  <si>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</si>
  <si>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</si>
  <si>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</si>
  <si>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</si>
  <si>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</si>
  <si>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</si>
  <si>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</si>
  <si>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</si>
  <si>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</si>
  <si>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</si>
  <si>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</si>
  <si>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</si>
  <si>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</si>
  <si>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</si>
  <si>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</si>
  <si>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</si>
  <si>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</si>
  <si>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</si>
  <si>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</si>
  <si>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</si>
  <si>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</si>
  <si>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</si>
  <si>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</si>
  <si>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</si>
  <si>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</si>
  <si>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</si>
  <si>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</si>
  <si>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</si>
  <si>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</si>
  <si>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</si>
  <si>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</si>
  <si>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</si>
  <si>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</si>
  <si>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</si>
  <si>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</si>
  <si>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</si>
  <si>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</si>
  <si>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</si>
  <si>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</si>
  <si>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</si>
  <si>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</si>
  <si>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</si>
  <si>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</si>
  <si>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</si>
  <si>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</si>
  <si>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</si>
  <si>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</si>
  <si>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</si>
  <si>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</si>
  <si>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</si>
  <si>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</si>
  <si>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</si>
  <si>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</si>
  <si>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</si>
  <si>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</si>
  <si>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</si>
  <si>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</si>
  <si>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</si>
  <si>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</si>
  <si>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</si>
  <si>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</si>
  <si>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</si>
  <si>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</si>
  <si>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</si>
  <si>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</si>
  <si>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</si>
  <si>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</si>
  <si>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</si>
  <si>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</si>
  <si>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</si>
  <si>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</si>
  <si>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</si>
  <si>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</si>
  <si>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</si>
  <si>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</si>
  <si>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</si>
  <si>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</si>
  <si>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</si>
  <si>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</si>
  <si>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</si>
  <si>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</si>
  <si>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</si>
  <si>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</si>
  <si>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</si>
  <si>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</si>
  <si>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</si>
  <si>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</si>
  <si>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</si>
  <si>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</si>
  <si>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</si>
  <si>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</si>
  <si>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</si>
  <si>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</si>
  <si>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</si>
  <si>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</si>
  <si>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</si>
  <si>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</si>
  <si>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</si>
  <si>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</si>
  <si>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</si>
  <si>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</si>
  <si>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</si>
  <si>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</si>
  <si>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</si>
  <si>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</si>
  <si>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</si>
  <si>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</si>
  <si>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</si>
  <si>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</si>
  <si>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</si>
  <si>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</si>
  <si>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</si>
  <si>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</si>
  <si>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</si>
  <si>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</si>
  <si>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</si>
  <si>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</si>
  <si>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</si>
  <si>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</si>
  <si>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</si>
  <si>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</si>
  <si>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</si>
  <si>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</si>
  <si>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</si>
  <si>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</si>
  <si>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</si>
  <si>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</si>
  <si>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</si>
  <si>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</si>
  <si>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</si>
  <si>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</si>
  <si>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</si>
  <si>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</si>
  <si>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</si>
  <si>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</si>
  <si>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</si>
  <si>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</si>
  <si>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</si>
  <si>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</si>
  <si>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</si>
  <si>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</si>
  <si>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</si>
  <si>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</si>
  <si>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</si>
  <si>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</si>
  <si>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</si>
  <si>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</si>
  <si>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</si>
  <si>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</si>
  <si>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</si>
  <si>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</si>
  <si>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</si>
  <si>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</si>
  <si>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</si>
  <si>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</si>
  <si>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</si>
  <si>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</si>
  <si>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</si>
  <si>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</si>
  <si>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</si>
  <si>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</si>
  <si>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</si>
  <si>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</si>
  <si>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</si>
  <si>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</si>
  <si>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</si>
  <si>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</si>
  <si>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</si>
  <si>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</si>
  <si>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</si>
  <si>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</si>
  <si>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</si>
  <si>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</si>
  <si>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</si>
  <si>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</si>
  <si>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</si>
  <si>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</si>
  <si>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</si>
  <si>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</si>
  <si>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</si>
  <si>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</si>
  <si>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</si>
  <si>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</si>
  <si>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</si>
  <si>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</si>
  <si>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</si>
  <si>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</si>
  <si>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</si>
  <si>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</si>
  <si>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</si>
  <si>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</si>
  <si>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</si>
  <si>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</si>
  <si>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</si>
  <si>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</si>
  <si>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</si>
  <si>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</si>
  <si>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</si>
  <si>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</si>
  <si>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</si>
  <si>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</si>
  <si>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</si>
  <si>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</si>
  <si>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</si>
  <si>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</si>
  <si>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</si>
  <si>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</si>
  <si>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</si>
  <si>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</si>
  <si>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</si>
  <si>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</si>
  <si>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</si>
  <si>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</si>
  <si>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</si>
  <si>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</si>
  <si>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</si>
  <si>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</si>
  <si>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</si>
  <si>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</si>
  <si>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</si>
  <si>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</si>
  <si>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</si>
  <si>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</si>
  <si>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</si>
  <si>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</si>
  <si>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</si>
  <si>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</si>
  <si>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</si>
  <si>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</si>
  <si>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</si>
  <si>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</si>
  <si>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</si>
  <si>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</si>
  <si>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</si>
  <si>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</si>
  <si>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</si>
  <si>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</si>
  <si>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</si>
  <si>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</si>
  <si>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</si>
  <si>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</si>
  <si>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</si>
  <si>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</si>
  <si>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</si>
  <si>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</si>
  <si>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</si>
  <si>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</si>
  <si>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</si>
  <si>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</si>
  <si>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</si>
  <si>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</si>
  <si>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</si>
  <si>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</si>
  <si>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</si>
  <si>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</si>
  <si>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</si>
  <si>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</si>
  <si>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</si>
  <si>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</si>
  <si>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</si>
  <si>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</si>
  <si>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</si>
  <si>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</si>
  <si>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</si>
  <si>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</si>
  <si>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</si>
  <si>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</si>
  <si>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</si>
  <si>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</si>
  <si>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</si>
  <si>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</si>
  <si>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</si>
  <si>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</si>
  <si>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</si>
  <si>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</si>
  <si>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</si>
  <si>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</si>
  <si>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</si>
  <si>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</si>
  <si>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</si>
  <si>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</si>
  <si>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</si>
  <si>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</si>
  <si>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</si>
  <si>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</si>
  <si>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</si>
  <si>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</si>
  <si>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</si>
  <si>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</si>
  <si>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</si>
  <si>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</si>
  <si>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</si>
  <si>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</si>
  <si>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</si>
  <si>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</si>
  <si>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</si>
  <si>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</si>
  <si>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</si>
  <si>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</si>
  <si>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</si>
  <si>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</si>
  <si>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</si>
  <si>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</si>
  <si>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</si>
  <si>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</si>
  <si>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</si>
  <si>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</si>
  <si>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</si>
  <si>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</si>
  <si>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</si>
  <si>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</si>
  <si>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</si>
  <si>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</si>
  <si>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</si>
  <si>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</si>
  <si>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</si>
  <si>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</si>
  <si>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</si>
  <si>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</si>
  <si>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</si>
  <si>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</si>
  <si>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</si>
  <si>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</si>
  <si>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</si>
  <si>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</si>
  <si>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</si>
  <si>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</si>
  <si>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</si>
  <si>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</si>
  <si>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</si>
  <si>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</si>
  <si>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</si>
  <si>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</si>
  <si>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</si>
  <si>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</si>
  <si>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</si>
  <si>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</si>
  <si>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</si>
  <si>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</si>
  <si>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</si>
  <si>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</si>
  <si>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</si>
  <si>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</si>
  <si>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</si>
  <si>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</si>
  <si>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</si>
  <si>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</si>
  <si>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</si>
  <si>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</si>
  <si>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</si>
  <si>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</si>
  <si>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</si>
  <si>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</si>
  <si>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</si>
  <si>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</si>
  <si>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</si>
  <si>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</si>
  <si>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</si>
  <si>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</si>
  <si>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</si>
  <si>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</si>
  <si>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</si>
  <si>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</si>
  <si>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</si>
  <si>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</si>
  <si>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</si>
  <si>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</si>
  <si>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</si>
  <si>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</si>
  <si>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</si>
  <si>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</si>
  <si>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</si>
  <si>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</si>
  <si>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</si>
  <si>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</si>
  <si>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</si>
  <si>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</si>
  <si>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</si>
  <si>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</si>
  <si>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</si>
  <si>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</si>
  <si>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</si>
  <si>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</si>
  <si>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</si>
  <si>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</si>
  <si>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</si>
  <si>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</si>
  <si>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</si>
  <si>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</si>
  <si>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</si>
  <si>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</si>
  <si>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</si>
  <si>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</si>
  <si>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</si>
  <si>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</si>
  <si>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</si>
  <si>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</si>
  <si>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</si>
  <si>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</si>
  <si>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</si>
  <si>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</si>
  <si>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</si>
  <si>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</si>
  <si>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</si>
  <si>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</si>
  <si>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</si>
  <si>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</si>
  <si>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</si>
  <si>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</si>
  <si>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</si>
  <si>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</si>
  <si>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</si>
  <si>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</si>
  <si>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</si>
  <si>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</si>
  <si>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</si>
  <si>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</si>
  <si>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</si>
  <si>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</si>
  <si>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</si>
  <si>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</si>
  <si>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</si>
  <si>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</si>
  <si>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</si>
  <si>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</si>
  <si>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</si>
  <si>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</si>
  <si>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</si>
  <si>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</si>
  <si>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</si>
  <si>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</si>
  <si>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</si>
  <si>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</si>
  <si>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</si>
  <si>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</si>
  <si>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</si>
  <si>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</si>
  <si>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</si>
  <si>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</si>
  <si>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</si>
  <si>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</si>
  <si>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</si>
  <si>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</si>
  <si>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</si>
  <si>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</si>
  <si>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</si>
  <si>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</si>
  <si>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</si>
  <si>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</si>
  <si>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</si>
  <si>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</si>
  <si>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</si>
  <si>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</si>
  <si>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</si>
  <si>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</si>
  <si>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</si>
  <si>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</si>
  <si>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</si>
  <si>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</si>
  <si>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</si>
  <si>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</si>
  <si>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</si>
  <si>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</si>
  <si>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</si>
  <si>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</si>
  <si>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</si>
  <si>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</si>
  <si>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</si>
  <si>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</si>
  <si>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</si>
  <si>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</si>
  <si>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</si>
  <si>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</si>
  <si>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</si>
  <si>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</si>
  <si>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</si>
  <si>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</si>
  <si>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</si>
  <si>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</si>
  <si>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</si>
  <si>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</si>
  <si>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</si>
  <si>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</si>
  <si>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</si>
  <si>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</si>
  <si>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</si>
  <si>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</si>
  <si>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</si>
  <si>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</si>
  <si>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</si>
  <si>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</si>
  <si>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</si>
  <si>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</si>
  <si>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</si>
  <si>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</si>
  <si>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</si>
  <si>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</si>
  <si>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</si>
  <si>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</si>
  <si>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</si>
  <si>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</si>
  <si>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</si>
  <si>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</si>
  <si>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</si>
  <si>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</si>
  <si>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</si>
  <si>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</si>
  <si>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</si>
  <si>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</si>
  <si>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</si>
  <si>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</si>
  <si>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</si>
  <si>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</si>
  <si>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</si>
  <si>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</si>
  <si>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</si>
  <si>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</si>
  <si>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</si>
  <si>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</si>
  <si>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</si>
  <si>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</si>
  <si>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</si>
  <si>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</si>
  <si>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</si>
  <si>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</si>
  <si>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</si>
  <si>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</si>
  <si>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</si>
  <si>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</si>
  <si>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</si>
  <si>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</si>
  <si>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</si>
  <si>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</si>
  <si>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</si>
  <si>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</si>
  <si>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</si>
  <si>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</si>
  <si>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</si>
  <si>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</si>
  <si>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</si>
  <si>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</si>
  <si>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</si>
  <si>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</si>
  <si>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</si>
  <si>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</si>
  <si>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</si>
  <si>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</si>
  <si>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</si>
  <si>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</si>
  <si>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</si>
  <si>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</si>
  <si>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</si>
  <si>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</si>
  <si>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</si>
  <si>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</si>
  <si>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</si>
  <si>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</si>
  <si>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</si>
  <si>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</si>
  <si>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</si>
  <si>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</si>
  <si>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</si>
  <si>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</si>
  <si>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</si>
  <si>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</si>
  <si>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</si>
  <si>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</si>
  <si>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</si>
  <si>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</si>
  <si>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</si>
  <si>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</si>
  <si>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</si>
  <si>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</si>
  <si>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</si>
  <si>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</si>
  <si>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</si>
  <si>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</si>
  <si>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</si>
  <si>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</si>
  <si>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</si>
  <si>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</si>
  <si>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</si>
  <si>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</si>
  <si>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</si>
  <si>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</si>
  <si>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</si>
  <si>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</si>
  <si>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</si>
  <si>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</si>
  <si>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</si>
  <si>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</si>
  <si>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</si>
  <si>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</si>
  <si>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</si>
  <si>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</si>
  <si>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</si>
  <si>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</si>
  <si>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</si>
  <si>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</si>
  <si>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</si>
  <si>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</si>
  <si>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</si>
  <si>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</si>
  <si>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</si>
  <si>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</si>
  <si>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</si>
  <si>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</si>
  <si>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</si>
  <si>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</si>
  <si>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</si>
  <si>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</si>
  <si>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</si>
  <si>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</si>
  <si>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</si>
  <si>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</si>
  <si>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</si>
  <si>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</si>
  <si>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</si>
  <si>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</si>
  <si>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</si>
  <si>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</si>
  <si>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</si>
  <si>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</si>
  <si>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</si>
  <si>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</si>
  <si>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</si>
  <si>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</si>
  <si>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</si>
  <si>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</si>
  <si>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</si>
  <si>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</si>
  <si>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</si>
  <si>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</si>
  <si>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</si>
  <si>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</si>
  <si>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</si>
  <si>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</si>
  <si>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</si>
  <si>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</si>
  <si>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</si>
  <si>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</si>
  <si>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</si>
  <si>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</si>
  <si>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</si>
  <si>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</si>
  <si>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</si>
  <si>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</si>
  <si>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</si>
  <si>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</si>
  <si>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</si>
  <si>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</si>
  <si>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</si>
  <si>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</si>
  <si>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</si>
  <si>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</si>
  <si>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</si>
  <si>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</si>
  <si>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</si>
  <si>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</si>
  <si>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</si>
  <si>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</si>
  <si>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</si>
  <si>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</si>
  <si>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</si>
  <si>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</si>
  <si>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</si>
  <si>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</si>
  <si>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</si>
  <si>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</si>
  <si>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</si>
  <si>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</si>
  <si>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</si>
  <si>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</si>
  <si>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</si>
  <si>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</si>
  <si>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</si>
  <si>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</si>
  <si>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</si>
  <si>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</si>
  <si>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</si>
  <si>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</si>
  <si>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</si>
  <si>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</si>
  <si>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</si>
  <si>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</si>
  <si>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</si>
  <si>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</si>
  <si>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</si>
  <si>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</si>
  <si>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</si>
  <si>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</si>
  <si>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</si>
  <si>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</si>
  <si>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</si>
  <si>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</si>
  <si>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</si>
  <si>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</si>
  <si>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</si>
  <si>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</si>
  <si>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</si>
  <si>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</si>
  <si>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</si>
  <si>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</si>
  <si>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</si>
  <si>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</si>
  <si>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</si>
  <si>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</si>
  <si>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</si>
  <si>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</si>
  <si>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</si>
  <si>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</si>
  <si>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</si>
  <si>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</si>
  <si>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</si>
  <si>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</si>
  <si>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</si>
  <si>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</si>
  <si>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</si>
  <si>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</si>
  <si>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</si>
  <si>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</si>
  <si>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</si>
  <si>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</si>
  <si>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</si>
  <si>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</si>
  <si>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</si>
  <si>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</si>
  <si>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</si>
  <si>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</si>
  <si>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</si>
  <si>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</si>
  <si>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</si>
  <si>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</si>
  <si>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</si>
  <si>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</si>
  <si>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</si>
  <si>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</si>
  <si>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</si>
  <si>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</si>
  <si>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</si>
  <si>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</si>
  <si>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</si>
  <si>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</si>
  <si>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</si>
  <si>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</si>
  <si>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</si>
  <si>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</si>
  <si>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</si>
  <si>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</si>
  <si>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</si>
  <si>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</si>
  <si>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</si>
  <si>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</si>
  <si>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</si>
  <si>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</si>
  <si>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</si>
  <si>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</si>
  <si>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</si>
  <si>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</si>
  <si>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</si>
  <si>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</si>
  <si>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</si>
  <si>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</si>
  <si>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</si>
  <si>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</si>
  <si>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</si>
  <si>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</si>
  <si>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</si>
  <si>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</si>
  <si>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</si>
  <si>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</si>
  <si>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</si>
  <si>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</si>
  <si>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</si>
  <si>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</si>
  <si>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</si>
  <si>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</si>
  <si>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</si>
  <si>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</si>
  <si>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</si>
  <si>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</si>
  <si>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</si>
  <si>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</si>
  <si>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</si>
  <si>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</si>
  <si>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</si>
  <si>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</si>
  <si>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</si>
  <si>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</si>
  <si>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</si>
  <si>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</si>
  <si>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</si>
  <si>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</si>
  <si>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</si>
  <si>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</si>
  <si>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</si>
  <si>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</si>
  <si>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</si>
  <si>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</si>
  <si>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</si>
  <si>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</si>
  <si>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</si>
  <si>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</si>
  <si>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</si>
  <si>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</si>
  <si>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</si>
  <si>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</si>
  <si>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</si>
  <si>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</si>
  <si>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</si>
  <si>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</si>
  <si>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</si>
  <si>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</si>
  <si>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</si>
  <si>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</si>
  <si>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</si>
  <si>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</si>
  <si>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</si>
  <si>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</si>
  <si>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</si>
  <si>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</si>
  <si>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</si>
  <si>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</si>
  <si>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</si>
  <si>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</si>
  <si>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</si>
  <si>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</si>
  <si>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</si>
  <si>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</si>
  <si>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</si>
  <si>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</si>
  <si>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</si>
  <si>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</si>
  <si>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</si>
  <si>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</si>
  <si>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</si>
  <si>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</si>
  <si>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</si>
  <si>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</si>
  <si>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</si>
  <si>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</si>
  <si>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</si>
  <si>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</si>
  <si>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</si>
  <si>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</si>
  <si>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</si>
  <si>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</si>
  <si>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</si>
  <si>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</si>
  <si>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</si>
  <si>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</si>
  <si>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</si>
  <si>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</si>
  <si>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</si>
  <si>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</si>
  <si>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</si>
  <si>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</si>
  <si>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</si>
  <si>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</si>
  <si>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</si>
  <si>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</si>
  <si>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</si>
  <si>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</si>
  <si>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</si>
  <si>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</si>
  <si>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</si>
  <si>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</si>
  <si>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</si>
  <si>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</si>
  <si>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</si>
  <si>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</si>
  <si>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</si>
  <si>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</si>
  <si>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</si>
  <si>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</si>
  <si>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</si>
  <si>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</si>
  <si>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</si>
  <si>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</si>
  <si>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</si>
  <si>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</si>
  <si>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</si>
  <si>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</si>
  <si>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</si>
  <si>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</si>
  <si>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</si>
  <si>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</si>
  <si>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</si>
  <si>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</si>
  <si>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</si>
  <si>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</si>
  <si>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</si>
  <si>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</si>
  <si>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</si>
  <si>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</si>
  <si>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</si>
  <si>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</si>
  <si>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</si>
  <si>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</si>
  <si>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</si>
  <si>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</si>
  <si>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</si>
  <si>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</si>
  <si>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</si>
  <si>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</si>
  <si>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</si>
  <si>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</si>
  <si>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</si>
  <si>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</si>
  <si>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</si>
  <si>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</si>
  <si>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</si>
  <si>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</si>
  <si>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</si>
  <si>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</si>
  <si>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</si>
  <si>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</si>
  <si>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</si>
  <si>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</si>
  <si>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</si>
  <si>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</si>
  <si>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</si>
  <si>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</si>
  <si>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</si>
  <si>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</si>
  <si>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</si>
  <si>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</si>
  <si>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</si>
  <si>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</si>
  <si>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</si>
  <si>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</si>
  <si>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</si>
  <si>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</si>
  <si>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</si>
  <si>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</si>
  <si>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</si>
  <si>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</si>
  <si>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</si>
  <si>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</si>
  <si>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</si>
  <si>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</si>
  <si>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</si>
  <si>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</si>
  <si>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</si>
  <si>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</si>
  <si>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</si>
  <si>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</si>
  <si>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</si>
  <si>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</si>
  <si>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</si>
  <si>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</si>
  <si>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</si>
  <si>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</si>
  <si>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</si>
  <si>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</si>
  <si>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</si>
  <si>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</si>
  <si>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</si>
  <si>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</si>
  <si>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</si>
  <si>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</si>
  <si>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</si>
  <si>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</si>
  <si>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</si>
  <si>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</si>
  <si>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</si>
  <si>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</si>
  <si>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</si>
  <si>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</si>
  <si>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</si>
  <si>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</si>
  <si>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</si>
  <si>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</si>
  <si>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</si>
  <si>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</si>
  <si>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</si>
  <si>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</si>
  <si>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</si>
  <si>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</si>
  <si>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</si>
  <si>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</si>
  <si>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</si>
  <si>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</si>
  <si>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</si>
  <si>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</si>
  <si>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</si>
  <si>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</si>
  <si>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</si>
  <si>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</si>
  <si>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</si>
  <si>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</si>
  <si>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</si>
  <si>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</si>
  <si>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</si>
  <si>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</si>
  <si>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</si>
  <si>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</si>
  <si>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</si>
  <si>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</si>
  <si>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</si>
  <si>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</si>
  <si>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</si>
  <si>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</si>
  <si>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</si>
  <si>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</si>
  <si>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</si>
  <si>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</si>
  <si>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</si>
  <si>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</si>
  <si>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</si>
  <si>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</si>
  <si>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</si>
  <si>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</si>
  <si>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</si>
  <si>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</si>
  <si>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</si>
  <si>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</si>
  <si>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</si>
  <si>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</si>
  <si>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</si>
  <si>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</si>
  <si>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</si>
  <si>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</si>
  <si>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</si>
  <si>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</si>
  <si>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</si>
  <si>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</si>
  <si>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</si>
  <si>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</si>
  <si>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</si>
  <si>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</si>
  <si>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</si>
  <si>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</si>
  <si>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</si>
  <si>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</si>
  <si>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</si>
  <si>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</si>
  <si>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</si>
  <si>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</si>
  <si>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</si>
  <si>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</si>
  <si>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</si>
  <si>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</si>
  <si>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</si>
  <si>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</si>
  <si>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</si>
  <si>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</si>
  <si>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</si>
  <si>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</si>
  <si>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</si>
  <si>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</si>
  <si>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</si>
  <si>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</si>
  <si>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</si>
  <si>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</si>
  <si>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</si>
  <si>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</si>
  <si>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</si>
  <si>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</si>
  <si>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</si>
  <si>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</si>
  <si>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</si>
  <si>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</si>
  <si>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</si>
  <si>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</si>
  <si>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</si>
  <si>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</si>
  <si>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</si>
  <si>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</si>
  <si>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</si>
  <si>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</si>
  <si>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</si>
  <si>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</si>
  <si>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</si>
  <si>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</si>
  <si>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</si>
  <si>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</si>
  <si>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</si>
  <si>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</si>
  <si>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</si>
  <si>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</si>
  <si>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</si>
  <si>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</si>
  <si>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</si>
  <si>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</si>
  <si>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</si>
  <si>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</si>
  <si>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</si>
  <si>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</si>
  <si>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</si>
  <si>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</si>
  <si>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</si>
  <si>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</si>
  <si>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</si>
  <si>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</si>
  <si>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</si>
  <si>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</si>
  <si>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</si>
  <si>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</si>
  <si>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</si>
  <si>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</si>
  <si>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</si>
  <si>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</si>
  <si>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</si>
  <si>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</si>
  <si>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</si>
  <si>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</si>
  <si>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</si>
  <si>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</si>
  <si>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</si>
  <si>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</si>
  <si>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</si>
  <si>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</si>
  <si>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</si>
  <si>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</si>
  <si>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</si>
  <si>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</si>
  <si>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</si>
  <si>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</si>
  <si>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</si>
  <si>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</si>
  <si>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</si>
  <si>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</si>
  <si>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</si>
  <si>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</si>
  <si>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</si>
  <si>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</si>
  <si>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</si>
  <si>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</si>
  <si>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</si>
  <si>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</si>
  <si>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</si>
  <si>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</si>
  <si>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</si>
  <si>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</si>
  <si>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</si>
  <si>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</si>
  <si>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</si>
  <si>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</si>
  <si>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</si>
  <si>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</si>
  <si>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</si>
  <si>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</si>
  <si>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</si>
  <si>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</si>
  <si>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</si>
  <si>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</si>
  <si>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</si>
  <si>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</si>
  <si>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</si>
  <si>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</si>
  <si>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</si>
  <si>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</si>
  <si>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</si>
  <si>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</si>
  <si>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</si>
  <si>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</si>
  <si>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</si>
  <si>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</si>
  <si>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</si>
  <si>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</si>
  <si>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</si>
  <si>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</si>
  <si>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</si>
  <si>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</si>
  <si>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</si>
  <si>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</si>
  <si>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</si>
  <si>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</si>
  <si>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</si>
  <si>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</si>
  <si>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</si>
  <si>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</si>
  <si>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</si>
  <si>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</si>
  <si>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</si>
  <si>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</si>
  <si>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</si>
  <si>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</si>
  <si>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</si>
  <si>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</si>
  <si>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</si>
  <si>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</si>
  <si>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</si>
  <si>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</si>
  <si>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</si>
  <si>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</si>
  <si>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</si>
  <si>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</si>
  <si>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</si>
  <si>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</si>
  <si>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</si>
  <si>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</si>
  <si>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</si>
  <si>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</si>
  <si>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</si>
  <si>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</si>
  <si>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</si>
  <si>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</si>
  <si>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</si>
  <si>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</si>
  <si>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</si>
  <si>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</si>
  <si>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</si>
  <si>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</si>
  <si>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</si>
  <si>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</si>
  <si>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</si>
  <si>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</si>
  <si>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</si>
  <si>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</si>
  <si>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</si>
  <si>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</si>
  <si>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</si>
  <si>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</si>
  <si>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</si>
  <si>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</si>
  <si>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</si>
  <si>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</si>
  <si>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</si>
  <si>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</si>
  <si>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</si>
  <si>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</si>
  <si>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</si>
  <si>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</si>
  <si>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</si>
  <si>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</si>
  <si>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</si>
  <si>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</si>
  <si>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</si>
  <si>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</si>
  <si>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</si>
  <si>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</si>
  <si>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</si>
  <si>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</si>
  <si>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</si>
  <si>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</si>
  <si>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</si>
  <si>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</si>
  <si>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</si>
  <si>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</si>
  <si>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</si>
  <si>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</si>
  <si>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</si>
  <si>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</si>
  <si>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</si>
  <si>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</si>
  <si>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</si>
  <si>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</si>
  <si>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</si>
  <si>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</si>
  <si>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</si>
  <si>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</si>
  <si>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</si>
  <si>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</si>
  <si>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</si>
  <si>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</si>
  <si>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</si>
  <si>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</si>
  <si>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</si>
  <si>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</si>
  <si>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</si>
  <si>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</si>
  <si>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</si>
  <si>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</si>
  <si>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</si>
  <si>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</si>
  <si>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</si>
  <si>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</si>
  <si>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</si>
  <si>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</si>
  <si>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</si>
  <si>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</si>
  <si>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</si>
  <si>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</si>
  <si>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</si>
  <si>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</si>
  <si>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</si>
  <si>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</si>
  <si>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</si>
  <si>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</si>
  <si>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</si>
  <si>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</si>
  <si>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</si>
  <si>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</si>
  <si>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</si>
  <si>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</si>
  <si>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</si>
  <si>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</si>
  <si>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</si>
  <si>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</si>
  <si>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</si>
  <si>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</si>
  <si>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</si>
  <si>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</si>
  <si>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</si>
  <si>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</si>
  <si>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</si>
  <si>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</si>
  <si>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</si>
  <si>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</si>
  <si>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</si>
  <si>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</si>
  <si>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</si>
  <si>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</si>
  <si>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</si>
  <si>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</si>
  <si>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</si>
  <si>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</si>
  <si>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</si>
  <si>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</si>
  <si>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</si>
  <si>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</si>
  <si>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</si>
  <si>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</si>
  <si>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</si>
  <si>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</si>
  <si>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</si>
  <si>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</si>
  <si>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</si>
  <si>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</si>
  <si>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</si>
  <si>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</si>
  <si>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</si>
  <si>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</si>
  <si>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</si>
  <si>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</si>
  <si>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</si>
  <si>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</si>
  <si>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</si>
  <si>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</si>
  <si>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</si>
  <si>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</si>
  <si>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</si>
  <si>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</si>
  <si>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</si>
  <si>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</si>
  <si>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</si>
  <si>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</si>
  <si>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</si>
  <si>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</si>
  <si>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</si>
  <si>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</si>
  <si>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</si>
  <si>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</si>
  <si>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</si>
  <si>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</si>
  <si>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</si>
  <si>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</si>
  <si>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</si>
  <si>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</si>
  <si>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</si>
  <si>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</si>
  <si>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</si>
  <si>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</si>
  <si>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</si>
  <si>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</si>
  <si>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</si>
  <si>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</si>
  <si>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</si>
  <si>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</si>
  <si>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</si>
  <si>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</si>
  <si>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</si>
  <si>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</si>
  <si>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</si>
  <si>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</si>
  <si>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</si>
  <si>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</si>
  <si>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</si>
  <si>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</si>
  <si>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</si>
  <si>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</si>
  <si>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</si>
  <si>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</si>
  <si>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</si>
  <si>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</si>
  <si>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</si>
  <si>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</si>
  <si>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</si>
  <si>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</si>
  <si>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</si>
  <si>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</si>
  <si>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</si>
  <si>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</si>
  <si>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</si>
  <si>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</si>
  <si>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</si>
  <si>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</si>
  <si>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</si>
  <si>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</si>
  <si>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</si>
  <si>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</si>
  <si>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</si>
  <si>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</si>
  <si>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</si>
  <si>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</si>
  <si>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</si>
  <si>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</si>
  <si>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</si>
  <si>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</si>
  <si>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</si>
  <si>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</si>
  <si>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</si>
  <si>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</si>
  <si>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</si>
  <si>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</si>
  <si>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</si>
  <si>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</si>
  <si>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</si>
  <si>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</si>
  <si>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</si>
  <si>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</si>
  <si>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</si>
  <si>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</si>
  <si>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</si>
  <si>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</si>
  <si>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</si>
  <si>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</si>
  <si>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</si>
  <si>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</si>
  <si>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</si>
  <si>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</si>
  <si>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</si>
  <si>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</si>
  <si>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</si>
  <si>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</si>
  <si>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</si>
  <si>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</si>
  <si>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</si>
  <si>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</si>
  <si>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</si>
  <si>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</si>
  <si>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</si>
  <si>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</si>
  <si>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</si>
  <si>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</si>
  <si>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</si>
  <si>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</si>
  <si>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</si>
  <si>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</si>
  <si>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</si>
  <si>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</si>
  <si>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</si>
  <si>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</si>
  <si>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</si>
  <si>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</si>
  <si>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</si>
  <si>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</si>
  <si>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</si>
  <si>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</si>
  <si>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</si>
  <si>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</si>
  <si>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</si>
  <si>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</si>
  <si>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</si>
  <si>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</si>
  <si>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</si>
  <si>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</si>
  <si>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</si>
  <si>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</si>
  <si>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</si>
  <si>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</si>
  <si>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</si>
  <si>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</si>
  <si>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</si>
  <si>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</si>
  <si>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</si>
  <si>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</si>
  <si>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</si>
  <si>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</si>
  <si>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</si>
  <si>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</si>
  <si>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</si>
  <si>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</si>
  <si>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</si>
  <si>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</si>
  <si>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</si>
  <si>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</si>
  <si>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</si>
  <si>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</si>
  <si>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</si>
  <si>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</si>
  <si>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</si>
  <si>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</si>
  <si>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</si>
  <si>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</si>
  <si>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</si>
  <si>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</si>
  <si>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</si>
  <si>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</si>
  <si>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</si>
  <si>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</si>
  <si>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</si>
  <si>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</si>
  <si>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</si>
  <si>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</si>
  <si>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</si>
  <si>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</si>
  <si>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</si>
  <si>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</si>
  <si>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</si>
  <si>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</si>
  <si>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</si>
  <si>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</si>
  <si>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</si>
  <si>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</si>
  <si>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</si>
  <si>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</si>
  <si>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</si>
  <si>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</si>
  <si>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</si>
  <si>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</si>
  <si>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</si>
  <si>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</si>
  <si>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</si>
  <si>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</si>
  <si>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</si>
  <si>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</si>
  <si>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</si>
  <si>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</si>
  <si>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</si>
  <si>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</si>
  <si>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</si>
  <si>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</si>
  <si>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</si>
  <si>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</si>
  <si>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</si>
  <si>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</si>
  <si>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</si>
  <si>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</si>
  <si>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</si>
  <si>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</si>
  <si>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</si>
  <si>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</si>
  <si>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</si>
  <si>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</si>
  <si>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</si>
  <si>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</si>
  <si>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</si>
  <si>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</si>
  <si>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</si>
  <si>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</si>
  <si>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</si>
  <si>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</si>
  <si>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</si>
  <si>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</si>
  <si>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</si>
  <si>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</si>
  <si>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</si>
  <si>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</si>
  <si>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</si>
  <si>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</si>
  <si>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</si>
  <si>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</si>
  <si>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</si>
  <si>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</si>
  <si>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</si>
  <si>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</si>
  <si>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</si>
  <si>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</si>
  <si>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</si>
  <si>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</si>
  <si>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</si>
  <si>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</si>
  <si>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</si>
  <si>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</si>
  <si>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</si>
  <si>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</si>
  <si>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</si>
  <si>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</si>
  <si>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</si>
  <si>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</si>
  <si>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</si>
  <si>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</si>
  <si>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</si>
  <si>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</si>
  <si>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</si>
  <si>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</si>
  <si>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</si>
  <si>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</si>
  <si>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</si>
  <si>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</si>
  <si>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</si>
  <si>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</si>
  <si>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</si>
  <si>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</si>
  <si>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</si>
  <si>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</si>
  <si>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</si>
  <si>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</si>
  <si>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</si>
  <si>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</si>
  <si>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</si>
  <si>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</si>
  <si>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</si>
  <si>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</si>
  <si>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</si>
  <si>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</si>
  <si>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</si>
  <si>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</si>
  <si>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</si>
  <si>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</si>
  <si>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</si>
  <si>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</si>
  <si>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</si>
  <si>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</si>
  <si>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</si>
  <si>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</si>
  <si>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</si>
  <si>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</si>
  <si>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</si>
  <si>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</si>
  <si>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</si>
  <si>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</si>
  <si>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</si>
  <si>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</si>
  <si>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</si>
  <si>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</si>
  <si>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</si>
  <si>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</si>
  <si>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</si>
  <si>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</si>
  <si>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</si>
  <si>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</si>
  <si>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</si>
  <si>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</si>
  <si>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</si>
  <si>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</si>
  <si>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</si>
  <si>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</si>
  <si>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</si>
  <si>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</si>
  <si>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</si>
  <si>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</si>
  <si>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</si>
  <si>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</si>
  <si>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</si>
  <si>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</si>
  <si>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</si>
  <si>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</si>
  <si>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</si>
  <si>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</si>
  <si>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</si>
  <si>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</si>
  <si>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</si>
  <si>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</si>
  <si>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</si>
  <si>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</si>
  <si>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</si>
  <si>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</si>
  <si>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</si>
  <si>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</si>
  <si>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</si>
  <si>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</si>
  <si>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</si>
  <si>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</si>
  <si>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</si>
  <si>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</si>
  <si>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</si>
  <si>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</si>
  <si>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</si>
  <si>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</si>
  <si>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</si>
  <si>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</si>
  <si>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</si>
  <si>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</si>
  <si>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</si>
  <si>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</si>
  <si>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</si>
  <si>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</si>
  <si>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</si>
  <si>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</si>
  <si>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</si>
  <si>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</si>
  <si>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</si>
  <si>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</si>
  <si>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</si>
  <si>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</si>
  <si>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</si>
  <si>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</si>
  <si>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</si>
  <si>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</si>
  <si>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</si>
  <si>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</si>
  <si>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</si>
  <si>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</si>
  <si>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</si>
  <si>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</si>
  <si>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</si>
  <si>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</si>
  <si>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</si>
  <si>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</si>
  <si>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</si>
  <si>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</si>
  <si>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</si>
  <si>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</si>
  <si>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</si>
  <si>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</si>
  <si>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</si>
  <si>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</si>
  <si>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</si>
  <si>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</si>
  <si>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</si>
  <si>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</si>
  <si>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</si>
  <si>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</si>
  <si>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</si>
  <si>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</si>
  <si>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</si>
  <si>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</si>
  <si>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</si>
  <si>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</si>
  <si>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</si>
  <si>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</si>
  <si>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</si>
  <si>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</si>
  <si>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</si>
  <si>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</si>
  <si>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</si>
  <si>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</si>
  <si>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</si>
  <si>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</si>
  <si>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</si>
  <si>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</si>
  <si>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</si>
  <si>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</si>
  <si>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</si>
  <si>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</si>
  <si>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</si>
  <si>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</si>
  <si>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</si>
  <si>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</si>
  <si>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</si>
  <si>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</si>
  <si>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</si>
  <si>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</si>
  <si>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</si>
  <si>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</si>
  <si>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</si>
  <si>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</si>
  <si>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</si>
  <si>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</si>
  <si>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</si>
  <si>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</si>
  <si>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</si>
  <si>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</si>
  <si>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</si>
  <si>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</si>
  <si>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</si>
  <si>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</si>
  <si>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</si>
  <si>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</si>
  <si>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</si>
  <si>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</si>
  <si>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</si>
  <si>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</si>
  <si>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</si>
  <si>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</si>
  <si>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</si>
  <si>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</si>
  <si>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</si>
  <si>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</si>
  <si>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</si>
  <si>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</si>
  <si>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</si>
  <si>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</si>
  <si>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</si>
  <si>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</si>
  <si>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</si>
  <si>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</si>
  <si>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</si>
  <si>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</si>
  <si>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</si>
  <si>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</si>
  <si>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</si>
  <si>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</si>
  <si>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</si>
  <si>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</si>
  <si>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</si>
  <si>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</si>
  <si>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</si>
  <si>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</si>
  <si>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</si>
  <si>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</si>
  <si>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</si>
  <si>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</si>
  <si>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</si>
  <si>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</si>
  <si>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</si>
  <si>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</si>
  <si>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</si>
  <si>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</si>
  <si>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</si>
  <si>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</si>
  <si>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</si>
  <si>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</si>
  <si>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</si>
  <si>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</si>
  <si>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</si>
  <si>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</si>
  <si>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</si>
  <si>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</si>
  <si>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</si>
  <si>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</si>
  <si>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</si>
  <si>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</si>
  <si>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</si>
  <si>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</si>
  <si>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</si>
  <si>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</si>
  <si>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</si>
  <si>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</si>
  <si>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</si>
  <si>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</si>
  <si>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</si>
  <si>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</si>
  <si>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</si>
  <si>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</si>
  <si>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</si>
  <si>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</si>
  <si>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</si>
  <si>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</si>
  <si>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</si>
  <si>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</si>
  <si>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</si>
  <si>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</si>
  <si>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</si>
  <si>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</si>
  <si>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</si>
  <si>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</si>
  <si>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</si>
  <si>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</si>
  <si>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</si>
  <si>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</si>
  <si>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</si>
  <si>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</si>
  <si>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</si>
  <si>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</si>
  <si>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</si>
  <si>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</si>
  <si>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</si>
  <si>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</si>
  <si>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</si>
  <si>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</si>
  <si>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</si>
  <si>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</si>
  <si>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</si>
  <si>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</si>
  <si>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</si>
  <si>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</si>
  <si>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</si>
  <si>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</si>
  <si>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</si>
  <si>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</si>
  <si>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</si>
  <si>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</si>
  <si>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</si>
  <si>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</si>
  <si>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</si>
  <si>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</si>
  <si>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</si>
  <si>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</si>
  <si>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</si>
  <si>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</si>
  <si>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</si>
  <si>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</si>
  <si>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</si>
  <si>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</si>
  <si>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</si>
  <si>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</si>
  <si>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</si>
  <si>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</si>
  <si>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</si>
  <si>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</si>
  <si>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</si>
  <si>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</si>
  <si>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</si>
  <si>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</si>
  <si>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</si>
  <si>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</si>
  <si>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</si>
  <si>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</si>
  <si>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</si>
  <si>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</si>
  <si>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</si>
  <si>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</si>
  <si>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</si>
  <si>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</si>
  <si>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</si>
  <si>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</si>
  <si>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</si>
  <si>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</si>
  <si>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</si>
  <si>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</si>
  <si>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</si>
  <si>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</si>
  <si>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</si>
  <si>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</si>
  <si>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</si>
  <si>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</si>
  <si>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</si>
  <si>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</si>
  <si>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</si>
  <si>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</si>
  <si>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</si>
  <si>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</si>
  <si>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</si>
  <si>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</si>
  <si>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</si>
  <si>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</si>
  <si>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</si>
  <si>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</si>
  <si>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</si>
  <si>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</si>
  <si>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</si>
  <si>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</si>
  <si>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</si>
  <si>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</si>
  <si>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</si>
  <si>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</si>
  <si>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</si>
  <si>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</si>
  <si>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</si>
  <si>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</si>
  <si>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</si>
  <si>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</si>
  <si>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</si>
  <si>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</si>
  <si>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</si>
  <si>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</si>
  <si>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</si>
  <si>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</si>
  <si>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</si>
  <si>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</si>
  <si>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</si>
  <si>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</si>
  <si>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</si>
  <si>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</si>
  <si>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</si>
  <si>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</si>
  <si>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</si>
  <si>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</si>
  <si>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</si>
  <si>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</si>
  <si>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</si>
  <si>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</si>
  <si>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</si>
  <si>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</si>
  <si>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</si>
  <si>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</si>
  <si>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</si>
  <si>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</si>
  <si>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</si>
  <si>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</si>
  <si>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</si>
  <si>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</si>
  <si>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</si>
  <si>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</si>
  <si>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</si>
  <si>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</si>
  <si>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</si>
  <si>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</si>
  <si>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</si>
  <si>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</si>
  <si>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</si>
  <si>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</si>
  <si>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</si>
  <si>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</si>
  <si>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</si>
  <si>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</si>
  <si>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</si>
  <si>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</si>
  <si>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</si>
  <si>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</si>
  <si>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</si>
  <si>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</si>
  <si>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</si>
  <si>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</si>
  <si>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</si>
  <si>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</si>
  <si>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</si>
  <si>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</si>
  <si>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</si>
  <si>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</si>
  <si>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</si>
  <si>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</si>
  <si>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</si>
  <si>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</si>
  <si>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</si>
  <si>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</si>
  <si>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</si>
  <si>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</si>
  <si>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</si>
  <si>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</si>
  <si>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</si>
  <si>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</si>
  <si>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</si>
  <si>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</si>
  <si>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</si>
  <si>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</si>
  <si>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</si>
  <si>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</si>
  <si>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</si>
  <si>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</si>
  <si>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</si>
  <si>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</si>
  <si>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</si>
  <si>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</si>
  <si>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</si>
  <si>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</si>
  <si>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</si>
  <si>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</si>
  <si>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</si>
  <si>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</si>
  <si>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</si>
  <si>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</si>
  <si>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</si>
  <si>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</si>
  <si>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</si>
  <si>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</si>
  <si>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</si>
  <si>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</si>
  <si>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</si>
  <si>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</si>
  <si>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</si>
  <si>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</si>
  <si>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</si>
  <si>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</si>
  <si>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</si>
  <si>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</si>
  <si>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</si>
  <si>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</si>
  <si>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</si>
  <si>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</si>
  <si>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</si>
  <si>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</si>
  <si>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</si>
  <si>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</si>
  <si>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</si>
  <si>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</si>
  <si>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</si>
  <si>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</si>
  <si>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</si>
  <si>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</si>
  <si>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</si>
  <si>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</si>
  <si>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</si>
  <si>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</si>
  <si>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</si>
  <si>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</si>
  <si>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</si>
  <si>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</si>
  <si>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</si>
  <si>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</si>
  <si>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</si>
  <si>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</si>
  <si>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</si>
  <si>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</si>
  <si>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</si>
  <si>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</si>
  <si>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</si>
  <si>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</si>
  <si>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</si>
  <si>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</si>
  <si>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</si>
  <si>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</si>
  <si>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</si>
  <si>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</si>
  <si>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</si>
  <si>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</si>
  <si>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</si>
  <si>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</si>
  <si>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</si>
  <si>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</si>
  <si>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</si>
  <si>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</si>
  <si>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</si>
  <si>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</si>
  <si>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</si>
  <si>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</si>
  <si>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</si>
  <si>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</si>
  <si>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</si>
  <si>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</si>
  <si>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</si>
  <si>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</si>
  <si>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</si>
  <si>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</si>
  <si>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</si>
  <si>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</si>
  <si>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</si>
  <si>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</si>
  <si>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</si>
  <si>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</si>
  <si>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</si>
  <si>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</si>
  <si>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</si>
  <si>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</si>
  <si>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</si>
  <si>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</si>
  <si>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</si>
  <si>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</si>
  <si>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</si>
  <si>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</si>
  <si>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</si>
  <si>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</si>
  <si>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</si>
  <si>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</si>
  <si>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</si>
  <si>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</si>
  <si>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</si>
  <si>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</si>
  <si>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</si>
  <si>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</si>
  <si>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</si>
  <si>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</si>
  <si>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</si>
  <si>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</si>
  <si>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</si>
  <si>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</si>
  <si>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</si>
  <si>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</si>
  <si>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</si>
  <si>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</si>
  <si>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</si>
  <si>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</si>
  <si>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</si>
  <si>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</si>
  <si>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</si>
  <si>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</si>
  <si>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</si>
  <si>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</si>
  <si>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</si>
  <si>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</si>
  <si>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</si>
  <si>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</si>
  <si>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</si>
  <si>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</si>
  <si>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</si>
  <si>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</si>
  <si>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</si>
  <si>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</si>
  <si>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</si>
  <si>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</si>
  <si>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</si>
  <si>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</si>
  <si>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</si>
  <si>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</si>
  <si>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</si>
  <si>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</si>
  <si>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</si>
  <si>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</si>
  <si>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</si>
  <si>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</si>
  <si>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</si>
  <si>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</si>
  <si>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</si>
  <si>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</si>
  <si>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</si>
  <si>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</si>
  <si>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</si>
  <si>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</si>
  <si>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</si>
  <si>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</si>
  <si>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</si>
  <si>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</si>
  <si>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</si>
  <si>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</si>
  <si>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</si>
  <si>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</si>
  <si>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</si>
  <si>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</si>
  <si>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</si>
  <si>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</si>
  <si>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</si>
  <si>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</si>
  <si>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</si>
  <si>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</si>
  <si>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</si>
  <si>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</si>
  <si>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</si>
  <si>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</si>
  <si>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</si>
  <si>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</si>
  <si>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</si>
  <si>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</si>
  <si>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</si>
  <si>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</si>
  <si>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</si>
  <si>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</si>
  <si>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</si>
  <si>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</si>
  <si>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</si>
  <si>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</si>
  <si>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</si>
  <si>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</si>
  <si>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</si>
  <si>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</si>
  <si>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</si>
  <si>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</si>
  <si>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</si>
  <si>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</si>
  <si>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</si>
  <si>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</si>
  <si>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</si>
  <si>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</si>
  <si>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</si>
  <si>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</si>
  <si>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</si>
  <si>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</si>
  <si>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</si>
  <si>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</si>
  <si>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</si>
  <si>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</si>
  <si>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</si>
  <si>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</si>
  <si>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</si>
  <si>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</si>
  <si>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</si>
  <si>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</si>
  <si>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</si>
  <si>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</si>
  <si>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</si>
  <si>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</si>
  <si>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</si>
  <si>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</si>
  <si>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</si>
  <si>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</si>
  <si>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</si>
  <si>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</si>
  <si>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</si>
  <si>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</si>
  <si>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</si>
  <si>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</si>
  <si>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</si>
  <si>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</si>
  <si>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</si>
  <si>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</si>
  <si>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</si>
  <si>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</si>
  <si>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</si>
  <si>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</si>
  <si>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</si>
  <si>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</si>
  <si>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</si>
  <si>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</si>
  <si>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</si>
  <si>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</si>
  <si>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</si>
  <si>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</si>
  <si>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</si>
  <si>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</si>
  <si>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</si>
  <si>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</si>
  <si>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</si>
  <si>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</si>
  <si>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</si>
  <si>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</si>
  <si>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</si>
  <si>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</si>
  <si>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</si>
  <si>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</si>
  <si>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</si>
  <si>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</si>
  <si>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</si>
  <si>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</si>
  <si>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</si>
  <si>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</si>
  <si>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</si>
  <si>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</si>
  <si>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</si>
  <si>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</si>
  <si>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</si>
  <si>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</si>
  <si>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</si>
  <si>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</si>
  <si>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</si>
  <si>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</si>
  <si>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</si>
  <si>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</si>
  <si>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</si>
  <si>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</si>
  <si>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</si>
  <si>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</si>
  <si>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</si>
  <si>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</si>
  <si>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</si>
  <si>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</si>
  <si>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</si>
  <si>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</si>
  <si>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</si>
  <si>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</si>
  <si>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</si>
  <si>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</si>
  <si>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</si>
  <si>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</si>
  <si>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</si>
  <si>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</si>
  <si>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</si>
  <si>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</si>
  <si>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</si>
  <si>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</si>
  <si>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</si>
  <si>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</si>
  <si>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</si>
  <si>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</si>
  <si>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</si>
  <si>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</si>
  <si>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</si>
  <si>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</si>
  <si>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</si>
  <si>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</si>
  <si>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</si>
  <si>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</si>
  <si>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</si>
  <si>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</si>
  <si>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</si>
  <si>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</si>
  <si>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</si>
  <si>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</si>
  <si>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</si>
  <si>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</si>
  <si>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</si>
  <si>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</si>
  <si>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</si>
  <si>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</si>
  <si>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</si>
  <si>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</si>
  <si>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</si>
  <si>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</si>
  <si>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</si>
  <si>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</si>
  <si>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</si>
  <si>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</si>
  <si>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</si>
  <si>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</si>
  <si>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</si>
  <si>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</si>
  <si>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</si>
  <si>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</si>
  <si>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</si>
  <si>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</si>
  <si>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</si>
  <si>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</si>
  <si>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</si>
  <si>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</si>
  <si>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</si>
  <si>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</si>
  <si>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</si>
  <si>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</si>
  <si>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</si>
  <si>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</si>
  <si>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</si>
  <si>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</si>
  <si>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</si>
  <si>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</si>
  <si>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</si>
  <si>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</si>
  <si>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</si>
  <si>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</si>
  <si>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</si>
  <si>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</si>
  <si>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</si>
  <si>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</si>
  <si>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</si>
  <si>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</si>
  <si>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</si>
  <si>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</si>
  <si>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</si>
  <si>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</si>
  <si>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</si>
  <si>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</si>
  <si>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</si>
  <si>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</si>
  <si>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</si>
  <si>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</si>
  <si>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</si>
  <si>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</si>
  <si>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</si>
  <si>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</si>
  <si>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</si>
  <si>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</si>
  <si>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</si>
  <si>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</si>
  <si>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</si>
  <si>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</si>
  <si>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</si>
  <si>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</si>
  <si>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</si>
  <si>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</si>
  <si>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</si>
  <si>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</si>
  <si>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</si>
  <si>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</si>
  <si>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</si>
  <si>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</si>
  <si>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</si>
  <si>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</si>
  <si>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</si>
  <si>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</si>
  <si>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</si>
  <si>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</si>
  <si>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</si>
  <si>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</si>
  <si>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</si>
  <si>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</si>
  <si>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</si>
  <si>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</si>
  <si>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</si>
  <si>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</si>
  <si>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</si>
  <si>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</si>
  <si>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</si>
  <si>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</si>
  <si>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</si>
  <si>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</si>
  <si>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</si>
  <si>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</si>
  <si>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</si>
  <si>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</si>
  <si>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</si>
  <si>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</si>
  <si>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</si>
  <si>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</si>
  <si>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</si>
  <si>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</si>
  <si>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</si>
  <si>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</si>
  <si>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</si>
  <si>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</si>
  <si>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</si>
  <si>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</si>
  <si>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</si>
  <si>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</si>
  <si>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</si>
  <si>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</si>
  <si>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</si>
  <si>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</si>
  <si>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</si>
  <si>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</si>
  <si>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</si>
  <si>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</si>
  <si>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</si>
  <si>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</si>
  <si>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</si>
  <si>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</si>
  <si>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</si>
  <si>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</si>
  <si>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</si>
  <si>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</si>
  <si>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</si>
  <si>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</si>
  <si>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</si>
  <si>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</si>
  <si>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</si>
  <si>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</si>
  <si>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</si>
  <si>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</si>
  <si>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</si>
  <si>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</si>
  <si>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</si>
  <si>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</si>
  <si>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</si>
  <si>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</si>
  <si>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</si>
  <si>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</si>
  <si>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</si>
  <si>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</si>
  <si>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</si>
  <si>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</si>
  <si>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</si>
  <si>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</si>
  <si>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</si>
  <si>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</si>
  <si>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</si>
  <si>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</si>
  <si>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</si>
  <si>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</si>
  <si>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</si>
  <si>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</si>
  <si>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</si>
  <si>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</si>
  <si>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</si>
  <si>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</si>
  <si>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</si>
  <si>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</si>
  <si>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</si>
  <si>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</si>
  <si>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</si>
  <si>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</si>
  <si>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</si>
  <si>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</si>
  <si>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</si>
  <si>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</si>
  <si>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</si>
  <si>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</si>
  <si>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</si>
  <si>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</si>
  <si>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</si>
  <si>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</si>
  <si>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</si>
  <si>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</si>
  <si>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</si>
  <si>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</si>
  <si>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</si>
  <si>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</si>
  <si>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</si>
  <si>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</si>
  <si>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</si>
  <si>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</si>
  <si>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</si>
  <si>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</si>
  <si>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</si>
  <si>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</si>
  <si>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</si>
  <si>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</si>
  <si>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</si>
  <si>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</si>
  <si>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</si>
  <si>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</si>
  <si>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</si>
  <si>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</si>
  <si>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</si>
  <si>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</si>
  <si>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</si>
  <si>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</si>
  <si>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</si>
  <si>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</si>
  <si>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</si>
  <si>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</si>
  <si>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</si>
  <si>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</si>
  <si>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</si>
  <si>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</si>
  <si>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</si>
  <si>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</si>
  <si>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</si>
  <si>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</si>
  <si>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</si>
  <si>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</si>
  <si>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</si>
  <si>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</si>
  <si>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</si>
  <si>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</si>
  <si>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</si>
  <si>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</si>
  <si>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</si>
  <si>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</si>
  <si>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</si>
  <si>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</si>
  <si>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</si>
  <si>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</si>
  <si>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</si>
  <si>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</si>
  <si>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</si>
  <si>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</si>
  <si>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</si>
  <si>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</si>
  <si>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</si>
  <si>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</si>
  <si>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</si>
  <si>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</si>
  <si>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</si>
  <si>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</si>
  <si>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</si>
  <si>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</si>
  <si>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</si>
  <si>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</si>
  <si>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</si>
  <si>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</si>
  <si>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</si>
  <si>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</si>
  <si>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</si>
  <si>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</si>
  <si>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</si>
  <si>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</si>
  <si>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</si>
  <si>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</si>
  <si>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</si>
  <si>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</si>
  <si>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</si>
  <si>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</si>
  <si>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</si>
  <si>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</si>
  <si>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</si>
  <si>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</si>
  <si>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</si>
  <si>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</si>
  <si>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</si>
  <si>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</si>
  <si>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</si>
  <si>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</si>
  <si>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</si>
  <si>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</si>
  <si>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</si>
  <si>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</si>
  <si>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</si>
  <si>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</si>
  <si>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</si>
  <si>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</si>
  <si>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</si>
  <si>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</si>
  <si>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</si>
  <si>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</si>
  <si>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</si>
  <si>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</si>
  <si>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</si>
  <si>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</si>
  <si>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</si>
  <si>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</si>
  <si>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</si>
  <si>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</si>
  <si>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</si>
  <si>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</si>
  <si>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</si>
  <si>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</si>
  <si>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</si>
  <si>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</si>
  <si>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</si>
  <si>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</si>
  <si>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</si>
  <si>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</si>
  <si>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</si>
  <si>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</si>
  <si>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</si>
  <si>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</si>
  <si>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</si>
  <si>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</si>
  <si>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</si>
  <si>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</si>
  <si>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</si>
  <si>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</si>
  <si>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</si>
  <si>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</si>
  <si>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</si>
  <si>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</si>
  <si>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</si>
  <si>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</si>
  <si>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</si>
  <si>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</si>
  <si>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</si>
  <si>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</si>
  <si>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</si>
  <si>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</si>
  <si>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</si>
  <si>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</si>
  <si>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</si>
  <si>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</si>
  <si>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</si>
  <si>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</si>
  <si>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</si>
  <si>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</si>
  <si>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</si>
  <si>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</si>
  <si>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</si>
  <si>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</si>
  <si>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</si>
  <si>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</si>
  <si>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</si>
  <si>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</si>
  <si>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</si>
  <si>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</si>
  <si>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</si>
  <si>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</si>
  <si>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</si>
  <si>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</si>
  <si>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</si>
  <si>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</si>
  <si>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</si>
  <si>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</si>
  <si>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</si>
  <si>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</si>
  <si>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</si>
  <si>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</si>
  <si>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</si>
  <si>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</si>
  <si>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</si>
  <si>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</si>
  <si>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</si>
  <si>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</si>
  <si>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</si>
  <si>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</si>
  <si>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</si>
  <si>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</si>
  <si>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</si>
  <si>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</si>
  <si>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</si>
  <si>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</si>
  <si>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</si>
  <si>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</si>
  <si>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</si>
  <si>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</si>
  <si>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</si>
  <si>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</si>
  <si>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</si>
  <si>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</si>
  <si>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</si>
  <si>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</si>
  <si>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</si>
  <si>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</si>
  <si>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</si>
  <si>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</si>
  <si>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</si>
  <si>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</si>
  <si>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</si>
  <si>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</si>
  <si>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</si>
  <si>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</si>
  <si>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</si>
  <si>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</si>
  <si>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</si>
  <si>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</si>
  <si>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</si>
  <si>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</si>
  <si>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</si>
  <si>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</si>
  <si>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</si>
  <si>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</si>
  <si>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</si>
  <si>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</si>
  <si>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</si>
  <si>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</si>
  <si>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</si>
  <si>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</si>
  <si>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</si>
  <si>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</si>
  <si>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</si>
  <si>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</si>
  <si>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</si>
  <si>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</si>
  <si>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</si>
  <si>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</si>
  <si>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</si>
  <si>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</si>
  <si>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</si>
  <si>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</si>
  <si>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</si>
  <si>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</si>
  <si>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</si>
  <si>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</si>
  <si>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</si>
  <si>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</si>
  <si>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</si>
  <si>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</si>
  <si>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</si>
  <si>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</si>
  <si>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</si>
  <si>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</si>
  <si>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</si>
  <si>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</si>
  <si>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</si>
  <si>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</si>
  <si>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</si>
  <si>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</si>
  <si>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</si>
  <si>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</si>
  <si>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</si>
  <si>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</si>
  <si>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</si>
  <si>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</si>
  <si>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</si>
  <si>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</si>
  <si>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</si>
  <si>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</si>
  <si>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</si>
  <si>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</si>
  <si>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</si>
  <si>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</si>
  <si>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</si>
  <si>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</si>
  <si>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</si>
  <si>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</si>
  <si>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</si>
  <si>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</si>
  <si>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</si>
  <si>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</si>
  <si>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</si>
  <si>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</si>
  <si>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</si>
  <si>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</si>
  <si>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</si>
  <si>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</si>
  <si>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</si>
  <si>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</si>
  <si>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</si>
  <si>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</si>
  <si>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</si>
  <si>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</si>
  <si>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</si>
  <si>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</si>
  <si>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</si>
  <si>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</si>
  <si>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</si>
  <si>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</si>
  <si>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</si>
  <si>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</si>
  <si>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</si>
  <si>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</si>
  <si>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</si>
  <si>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</si>
  <si>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</si>
  <si>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</si>
  <si>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</si>
  <si>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</si>
  <si>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</si>
  <si>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</si>
  <si>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</si>
  <si>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</si>
  <si>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</si>
  <si>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</si>
  <si>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</si>
  <si>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</si>
  <si>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</si>
  <si>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</si>
  <si>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</si>
  <si>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</si>
  <si>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</si>
  <si>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</si>
  <si>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</si>
  <si>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</si>
  <si>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</si>
  <si>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</si>
  <si>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</si>
  <si>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</si>
  <si>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</si>
  <si>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</si>
  <si>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</si>
  <si>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</si>
  <si>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</si>
  <si>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</si>
  <si>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</si>
  <si>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</si>
  <si>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</si>
  <si>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</si>
  <si>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</si>
  <si>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</si>
  <si>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</si>
  <si>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</si>
  <si>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</si>
  <si>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</si>
  <si>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</si>
  <si>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</si>
  <si>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</si>
  <si>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</si>
  <si>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</si>
  <si>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</si>
  <si>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</si>
  <si>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</si>
  <si>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</si>
  <si>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</si>
  <si>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</si>
  <si>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</si>
  <si>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</si>
  <si>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</si>
  <si>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</si>
  <si>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</si>
  <si>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</si>
  <si>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</si>
  <si>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</si>
  <si>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</si>
  <si>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</si>
  <si>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</si>
  <si>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</si>
  <si>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</si>
  <si>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</si>
  <si>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</si>
  <si>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</si>
  <si>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</si>
  <si>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</si>
  <si>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</si>
  <si>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</si>
  <si>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</si>
  <si>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</si>
  <si>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</si>
  <si>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</si>
  <si>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</si>
  <si>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</si>
  <si>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</si>
  <si>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</si>
  <si>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</si>
  <si>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</si>
  <si>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</si>
  <si>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</si>
  <si>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</si>
  <si>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</si>
  <si>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</si>
  <si>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</si>
  <si>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</si>
  <si>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</si>
  <si>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</si>
  <si>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</si>
  <si>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</si>
  <si>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</si>
  <si>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</si>
  <si>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</si>
  <si>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</si>
  <si>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</si>
  <si>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</si>
  <si>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</si>
  <si>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</si>
  <si>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</si>
  <si>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</si>
  <si>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</si>
  <si>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</si>
  <si>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</si>
  <si>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</si>
  <si>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</si>
  <si>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</si>
  <si>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</si>
  <si>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</si>
  <si>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</si>
  <si>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</si>
  <si>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</si>
  <si>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</si>
  <si>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</si>
  <si>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</si>
  <si>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</si>
  <si>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</si>
  <si>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</si>
  <si>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</si>
  <si>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</si>
  <si>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</si>
  <si>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</si>
  <si>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</si>
  <si>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</si>
  <si>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</si>
  <si>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</si>
  <si>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</si>
  <si>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</si>
  <si>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</si>
  <si>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</si>
  <si>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</si>
  <si>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</si>
  <si>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</si>
  <si>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</si>
  <si>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</si>
  <si>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</si>
  <si>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</si>
  <si>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</si>
  <si>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</si>
  <si>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</si>
  <si>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</si>
  <si>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</si>
  <si>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</si>
  <si>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</si>
  <si>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</si>
  <si>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</si>
  <si>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</si>
  <si>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</si>
  <si>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</si>
  <si>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</si>
  <si>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</si>
  <si>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</si>
  <si>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</si>
  <si>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</si>
  <si>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</si>
  <si>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</si>
  <si>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</si>
  <si>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</si>
  <si>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</si>
  <si>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</si>
  <si>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</si>
  <si>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</si>
  <si>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</si>
  <si>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</si>
  <si>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</si>
  <si>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</si>
  <si>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</si>
  <si>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</si>
  <si>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</si>
  <si>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</si>
  <si>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</si>
  <si>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</si>
  <si>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</si>
  <si>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</si>
  <si>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</si>
  <si>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</si>
  <si>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</si>
  <si>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</si>
  <si>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</si>
  <si>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</si>
  <si>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</si>
  <si>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</si>
  <si>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</si>
  <si>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</si>
  <si>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</si>
  <si>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</si>
  <si>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</si>
  <si>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</si>
  <si>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</si>
  <si>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</si>
  <si>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</si>
  <si>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</si>
  <si>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</si>
  <si>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</si>
  <si>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</si>
  <si>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</si>
  <si>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</si>
  <si>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</si>
  <si>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</si>
  <si>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</si>
  <si>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</si>
  <si>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</si>
  <si>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</si>
  <si>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</si>
  <si>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</si>
  <si>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</si>
  <si>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</si>
  <si>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</si>
  <si>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</si>
  <si>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</si>
  <si>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</si>
  <si>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</si>
  <si>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</si>
  <si>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</si>
  <si>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</si>
  <si>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</si>
  <si>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</si>
  <si>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</si>
  <si>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</si>
  <si>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</si>
  <si>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</si>
  <si>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</si>
  <si>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</si>
  <si>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</si>
  <si>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</si>
  <si>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</si>
  <si>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</si>
  <si>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</si>
  <si>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</si>
  <si>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</si>
  <si>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</si>
  <si>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</si>
  <si>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</si>
  <si>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</si>
  <si>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</si>
  <si>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</si>
  <si>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</si>
  <si>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</si>
  <si>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</si>
  <si>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</si>
  <si>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</si>
  <si>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</si>
  <si>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</si>
  <si>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</si>
  <si>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</si>
  <si>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</si>
  <si>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</si>
  <si>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</si>
  <si>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</si>
  <si>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</si>
  <si>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</si>
  <si>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</si>
  <si>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</si>
  <si>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</si>
  <si>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</si>
  <si>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</si>
  <si>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</si>
  <si>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</si>
  <si>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</si>
  <si>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</si>
  <si>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</si>
  <si>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</si>
  <si>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</si>
  <si>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</si>
  <si>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</si>
  <si>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</si>
  <si>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</si>
  <si>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</si>
  <si>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</si>
  <si>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</si>
  <si>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</si>
  <si>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</si>
  <si>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</si>
  <si>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</si>
  <si>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</si>
  <si>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</si>
  <si>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</si>
  <si>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</si>
  <si>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</si>
  <si>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</si>
  <si>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</si>
  <si>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</si>
  <si>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</si>
  <si>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</si>
  <si>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</si>
  <si>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</si>
  <si>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</si>
  <si>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</si>
  <si>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</si>
  <si>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</si>
  <si>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</si>
  <si>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</si>
  <si>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</si>
  <si>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</si>
  <si>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</si>
  <si>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</si>
  <si>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</si>
  <si>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</si>
  <si>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</si>
  <si>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</si>
  <si>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</si>
  <si>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</si>
  <si>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</si>
  <si>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</si>
  <si>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</si>
  <si>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</si>
  <si>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</si>
  <si>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</si>
  <si>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</si>
  <si>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</si>
  <si>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</si>
  <si>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</si>
  <si>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</si>
  <si>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</si>
  <si>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</si>
  <si>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</si>
  <si>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</si>
  <si>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</si>
  <si>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</si>
  <si>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</si>
  <si>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</si>
  <si>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</si>
  <si>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</si>
  <si>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</si>
  <si>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</si>
  <si>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</si>
  <si>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</si>
  <si>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</si>
  <si>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</si>
  <si>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</si>
  <si>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</si>
  <si>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</si>
  <si>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</si>
  <si>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</si>
  <si>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</si>
  <si>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</si>
  <si>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</si>
  <si>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</si>
  <si>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</si>
  <si>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</si>
  <si>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</si>
  <si>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</si>
  <si>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</si>
  <si>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</si>
  <si>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</si>
  <si>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</si>
  <si>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</si>
  <si>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</si>
  <si>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</si>
  <si>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</si>
  <si>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</si>
  <si>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</si>
  <si>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</si>
  <si>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</si>
  <si>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</si>
  <si>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</si>
  <si>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</si>
  <si>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</si>
  <si>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</si>
  <si>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</si>
  <si>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</si>
  <si>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</si>
  <si>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</si>
  <si>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</si>
  <si>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</si>
  <si>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</si>
  <si>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</si>
  <si>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</si>
  <si>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</si>
  <si>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</si>
  <si>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</si>
  <si>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</si>
  <si>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</si>
  <si>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</si>
  <si>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</si>
  <si>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</si>
  <si>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</si>
  <si>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</si>
  <si>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</si>
  <si>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</si>
  <si>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</si>
  <si>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</si>
  <si>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</si>
  <si>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</si>
  <si>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</si>
  <si>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</si>
  <si>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</si>
  <si>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</si>
  <si>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</si>
  <si>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</si>
  <si>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</si>
  <si>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</si>
  <si>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</si>
  <si>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</si>
  <si>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</si>
  <si>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</si>
  <si>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</si>
  <si>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</si>
  <si>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</si>
  <si>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</si>
  <si>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</si>
  <si>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</si>
  <si>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</si>
  <si>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</si>
  <si>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</si>
  <si>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</si>
  <si>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</si>
  <si>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</si>
  <si>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</si>
  <si>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</si>
  <si>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</si>
  <si>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</si>
  <si>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</si>
  <si>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</si>
  <si>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</si>
  <si>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</si>
  <si>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</si>
  <si>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</si>
  <si>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</si>
  <si>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</si>
  <si>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</si>
  <si>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</si>
  <si>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</si>
  <si>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</si>
  <si>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</si>
  <si>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</si>
  <si>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</si>
  <si>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</si>
  <si>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</si>
  <si>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</si>
  <si>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</si>
  <si>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</si>
  <si>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</si>
  <si>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</si>
  <si>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</si>
  <si>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</si>
  <si>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</si>
  <si>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</si>
  <si>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</si>
  <si>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</si>
  <si>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</si>
  <si>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</si>
  <si>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</si>
  <si>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</si>
  <si>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</si>
  <si>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</si>
  <si>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</si>
  <si>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</si>
  <si>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</si>
  <si>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</si>
  <si>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</si>
  <si>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</si>
  <si>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</si>
  <si>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</si>
  <si>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</si>
  <si>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</si>
  <si>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</si>
  <si>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</si>
  <si>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</si>
  <si>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</si>
  <si>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</si>
  <si>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</si>
  <si>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</si>
  <si>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</si>
  <si>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</si>
  <si>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</si>
  <si>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</si>
  <si>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</si>
  <si>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</si>
  <si>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</si>
  <si>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</si>
  <si>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</si>
  <si>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</si>
  <si>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</si>
  <si>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</si>
  <si>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</si>
  <si>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</si>
  <si>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</si>
  <si>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</si>
  <si>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</si>
  <si>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</si>
  <si>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</si>
  <si>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</si>
  <si>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</si>
  <si>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</si>
  <si>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</si>
  <si>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</si>
  <si>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</si>
  <si>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</si>
  <si>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</si>
  <si>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</si>
  <si>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</si>
  <si>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</si>
  <si>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</si>
  <si>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</si>
  <si>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</si>
  <si>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</si>
  <si>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</si>
  <si>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</si>
  <si>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</si>
  <si>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</si>
  <si>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</si>
  <si>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</si>
  <si>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</si>
  <si>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</si>
  <si>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</si>
  <si>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</si>
  <si>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</si>
  <si>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</si>
  <si>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</si>
  <si>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</si>
  <si>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</si>
  <si>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</si>
  <si>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</si>
  <si>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</si>
  <si>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</si>
  <si>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</si>
  <si>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</si>
  <si>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</si>
  <si>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</si>
  <si>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</si>
  <si>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</si>
  <si>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</si>
  <si>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</si>
  <si>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</si>
  <si>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</si>
  <si>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</si>
  <si>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</si>
  <si>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</si>
  <si>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</si>
  <si>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</si>
  <si>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</si>
  <si>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</si>
  <si>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</si>
  <si>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</si>
  <si>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</si>
  <si>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</si>
  <si>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</si>
  <si>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</si>
  <si>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</si>
  <si>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</si>
  <si>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</si>
  <si>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</si>
  <si>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</si>
  <si>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</si>
  <si>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</si>
  <si>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</si>
  <si>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</si>
  <si>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</si>
  <si>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</si>
  <si>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</si>
  <si>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</si>
  <si>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</si>
  <si>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</si>
  <si>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</si>
  <si>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</si>
  <si>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</si>
  <si>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</si>
  <si>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</si>
  <si>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</si>
  <si>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</si>
  <si>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</si>
  <si>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</si>
  <si>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</si>
  <si>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</si>
  <si>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</si>
  <si>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</si>
  <si>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</si>
  <si>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</si>
  <si>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</si>
  <si>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</si>
  <si>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</si>
  <si>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</si>
  <si>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</si>
  <si>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</si>
  <si>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</si>
  <si>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</si>
  <si>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</si>
  <si>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</si>
  <si>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</si>
  <si>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</si>
  <si>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</si>
  <si>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</si>
  <si>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</si>
  <si>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</si>
  <si>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</si>
  <si>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</si>
  <si>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</si>
  <si>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</si>
  <si>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</si>
  <si>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</si>
  <si>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</si>
  <si>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</si>
  <si>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</si>
  <si>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</si>
  <si>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</si>
  <si>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</si>
  <si>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</si>
  <si>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</si>
  <si>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</si>
  <si>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</si>
  <si>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</si>
  <si>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</si>
  <si>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</si>
  <si>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</si>
  <si>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</si>
  <si>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</si>
  <si>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</si>
  <si>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</si>
  <si>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</si>
  <si>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</si>
  <si>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</si>
  <si>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</si>
  <si>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</si>
  <si>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</si>
  <si>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</si>
  <si>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</si>
  <si>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</si>
  <si>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</si>
  <si>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</si>
  <si>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</si>
  <si>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</si>
  <si>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</si>
  <si>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</si>
  <si>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</si>
  <si>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</si>
  <si>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</si>
  <si>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</si>
  <si>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</si>
  <si>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</si>
  <si>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</si>
  <si>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</si>
  <si>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</si>
  <si>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</si>
  <si>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</si>
  <si>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</si>
  <si>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</si>
  <si>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</si>
  <si>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</si>
  <si>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</si>
  <si>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</si>
  <si>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</si>
  <si>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</si>
  <si>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</si>
  <si>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</si>
  <si>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</si>
  <si>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</si>
  <si>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</si>
  <si>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</si>
  <si>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</si>
  <si>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</si>
  <si>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</si>
  <si>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</si>
  <si>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</si>
  <si>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</si>
  <si>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</si>
  <si>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</si>
  <si>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</si>
  <si>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</si>
  <si>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</si>
  <si>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</si>
  <si>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</si>
  <si>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</si>
  <si>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</si>
  <si>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</si>
  <si>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</si>
  <si>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</si>
  <si>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</si>
  <si>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</si>
  <si>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</si>
  <si>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</si>
  <si>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</si>
  <si>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</si>
  <si>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</si>
  <si>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</si>
  <si>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</si>
  <si>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</si>
  <si>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</si>
  <si>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</si>
  <si>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</si>
  <si>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</si>
  <si>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</si>
  <si>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</si>
  <si>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</si>
  <si>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</si>
  <si>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</si>
  <si>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</si>
  <si>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</si>
  <si>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</si>
  <si>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</si>
  <si>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</si>
  <si>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</si>
  <si>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</si>
  <si>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</si>
  <si>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</si>
  <si>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</si>
  <si>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</si>
  <si>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</si>
  <si>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</si>
  <si>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</si>
  <si>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</si>
  <si>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</si>
  <si>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</si>
  <si>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</si>
  <si>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</si>
  <si>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</si>
  <si>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</si>
  <si>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</si>
  <si>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</si>
  <si>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</si>
  <si>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</si>
  <si>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</si>
  <si>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</si>
  <si>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</si>
  <si>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</si>
  <si>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</si>
  <si>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</si>
  <si>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</si>
  <si>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</si>
  <si>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</si>
  <si>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</si>
  <si>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</si>
  <si>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</si>
  <si>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</si>
  <si>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</si>
  <si>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</si>
  <si>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</si>
  <si>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</si>
  <si>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</si>
  <si>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</si>
  <si>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</si>
  <si>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</si>
  <si>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</si>
  <si>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</si>
  <si>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</si>
  <si>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</si>
  <si>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</si>
  <si>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</si>
  <si>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</si>
  <si>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</si>
  <si>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</si>
  <si>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</si>
  <si>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</si>
  <si>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</si>
  <si>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</si>
  <si>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</si>
  <si>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</si>
  <si>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</si>
  <si>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</si>
  <si>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</si>
  <si>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</si>
  <si>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</si>
  <si>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</si>
  <si>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</si>
  <si>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</si>
  <si>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</si>
  <si>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</si>
  <si>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</si>
  <si>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</si>
  <si>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</si>
  <si>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</si>
  <si>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</si>
  <si>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</si>
  <si>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</si>
  <si>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</si>
  <si>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</si>
  <si>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</si>
  <si>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</si>
  <si>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</si>
  <si>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</si>
  <si>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</si>
  <si>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</si>
  <si>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</si>
  <si>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</si>
  <si>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</si>
  <si>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</si>
  <si>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</si>
  <si>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</si>
  <si>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</si>
  <si>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</si>
  <si>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</si>
  <si>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</si>
  <si>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</si>
  <si>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</si>
  <si>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</si>
  <si>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</si>
  <si>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</si>
  <si>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</si>
  <si>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</si>
  <si>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</si>
  <si>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</si>
  <si>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</si>
  <si>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</si>
  <si>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</si>
  <si>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</si>
  <si>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</si>
  <si>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</si>
  <si>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</si>
  <si>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</si>
  <si>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</si>
  <si>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</si>
  <si>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</si>
  <si>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</si>
  <si>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</si>
  <si>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</si>
  <si>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</si>
  <si>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</si>
  <si>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</si>
  <si>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</si>
  <si>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</si>
  <si>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</si>
  <si>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</si>
  <si>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</si>
  <si>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</si>
  <si>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</si>
  <si>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</si>
  <si>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</si>
  <si>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</si>
  <si>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</si>
  <si>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</si>
  <si>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</si>
  <si>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</si>
  <si>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</si>
  <si>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</si>
  <si>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</si>
  <si>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</si>
  <si>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</si>
  <si>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</si>
  <si>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</si>
  <si>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</si>
  <si>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</si>
  <si>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</si>
  <si>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</si>
  <si>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</si>
  <si>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</si>
  <si>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</si>
  <si>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</si>
  <si>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</si>
  <si>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</si>
  <si>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</si>
  <si>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</si>
  <si>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</si>
  <si>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</si>
  <si>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</si>
  <si>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</si>
  <si>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</si>
  <si>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</si>
  <si>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</si>
  <si>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</si>
  <si>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</si>
  <si>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</si>
  <si>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</si>
  <si>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</si>
  <si>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</si>
  <si>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</si>
  <si>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</si>
  <si>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</si>
  <si>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</si>
  <si>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</si>
  <si>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</si>
  <si>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</si>
  <si>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</si>
  <si>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</si>
  <si>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</si>
  <si>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</si>
  <si>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</si>
  <si>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</si>
  <si>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</si>
  <si>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</si>
  <si>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</si>
  <si>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</si>
  <si>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</si>
  <si>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</si>
  <si>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</si>
  <si>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</si>
  <si>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</si>
  <si>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</si>
  <si>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</si>
  <si>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</si>
  <si>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</si>
  <si>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</si>
  <si>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</si>
  <si>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</si>
  <si>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</si>
  <si>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</si>
  <si>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</si>
  <si>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</si>
  <si>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</si>
  <si>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</si>
  <si>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</si>
  <si>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</si>
  <si>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</si>
  <si>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</si>
  <si>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</si>
  <si>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</si>
  <si>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</si>
  <si>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</si>
  <si>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</si>
  <si>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</si>
  <si>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</si>
  <si>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</si>
  <si>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</si>
  <si>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</si>
  <si>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</si>
  <si>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</si>
  <si>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</si>
  <si>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</si>
  <si>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</si>
  <si>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</si>
  <si>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</si>
  <si>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</si>
  <si>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</si>
  <si>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</si>
  <si>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</si>
  <si>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</si>
  <si>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</si>
  <si>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</si>
  <si>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</si>
  <si>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</si>
  <si>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</si>
  <si>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</si>
  <si>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</si>
  <si>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</si>
  <si>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</si>
  <si>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</si>
  <si>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</si>
  <si>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</si>
  <si>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</si>
  <si>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</si>
  <si>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</si>
  <si>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</si>
  <si>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</si>
  <si>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</si>
  <si>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</si>
  <si>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</si>
  <si>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</si>
  <si>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</si>
  <si>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</si>
  <si>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</si>
  <si>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</si>
  <si>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</si>
  <si>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</si>
  <si>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</si>
  <si>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</si>
  <si>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</si>
  <si>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</si>
  <si>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</si>
  <si>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</si>
  <si>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</si>
  <si>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</si>
  <si>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</si>
  <si>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</si>
  <si>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</si>
  <si>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</si>
  <si>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</si>
  <si>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</si>
  <si>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</si>
  <si>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</si>
  <si>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</si>
  <si>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</si>
  <si>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</si>
  <si>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</si>
  <si>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</si>
  <si>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</si>
  <si>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</si>
  <si>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</si>
  <si>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</si>
  <si>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</si>
  <si>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</si>
  <si>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</si>
  <si>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</si>
  <si>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</si>
  <si>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</si>
  <si>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</si>
  <si>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</si>
  <si>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</si>
  <si>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</si>
  <si>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</si>
  <si>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</si>
  <si>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</si>
  <si>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</si>
  <si>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</si>
  <si>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</si>
  <si>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</si>
  <si>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</si>
  <si>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</si>
  <si>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</si>
  <si>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</si>
  <si>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</si>
  <si>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</si>
  <si>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</si>
  <si>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</si>
  <si>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</si>
  <si>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</si>
  <si>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</si>
  <si>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</si>
  <si>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</si>
  <si>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</si>
  <si>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</si>
  <si>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</si>
  <si>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</si>
  <si>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</si>
  <si>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</si>
  <si>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</si>
  <si>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</si>
  <si>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</si>
  <si>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</si>
  <si>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</si>
  <si>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</si>
  <si>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</si>
  <si>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</si>
  <si>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</si>
  <si>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</si>
  <si>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</si>
  <si>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</si>
  <si>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</si>
  <si>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</si>
  <si>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</si>
  <si>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</si>
  <si>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</si>
  <si>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</si>
  <si>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</si>
  <si>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</si>
  <si>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</si>
  <si>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</si>
  <si>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</si>
  <si>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</si>
  <si>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</si>
  <si>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</si>
  <si>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</si>
  <si>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</si>
  <si>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</si>
  <si>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</si>
  <si>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</si>
  <si>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</si>
  <si>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</si>
  <si>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</si>
  <si>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</si>
  <si>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</si>
  <si>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</si>
  <si>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</si>
  <si>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</si>
  <si>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</si>
  <si>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</si>
  <si>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</si>
  <si>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</si>
  <si>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</si>
  <si>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</si>
  <si>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</si>
  <si>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</si>
  <si>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</si>
  <si>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</si>
  <si>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</si>
  <si>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</si>
  <si>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</si>
  <si>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</si>
  <si>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</si>
  <si>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</si>
  <si>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</si>
  <si>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</si>
  <si>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</si>
  <si>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</si>
  <si>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</si>
  <si>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</si>
  <si>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</si>
  <si>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</si>
  <si>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</si>
  <si>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</si>
  <si>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</si>
  <si>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</si>
  <si>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</si>
  <si>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</si>
  <si>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</si>
  <si>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</si>
  <si>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</si>
  <si>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</si>
  <si>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</si>
  <si>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</si>
  <si>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</si>
  <si>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</si>
  <si>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</si>
  <si>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</si>
  <si>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</si>
  <si>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</si>
  <si>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</si>
  <si>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</si>
  <si>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</si>
  <si>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</si>
  <si>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</si>
  <si>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</si>
  <si>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</si>
  <si>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</si>
  <si>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</si>
  <si>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</si>
  <si>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</si>
  <si>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</si>
  <si>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</si>
  <si>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</si>
  <si>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</si>
  <si>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</si>
  <si>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</si>
  <si>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</si>
  <si>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</si>
  <si>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</si>
  <si>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</si>
  <si>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</si>
  <si>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</si>
  <si>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</si>
  <si>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</si>
  <si>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</si>
  <si>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</si>
  <si>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</si>
  <si>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</si>
  <si>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</si>
  <si>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</si>
  <si>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</si>
  <si>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</si>
  <si>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</si>
  <si>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</si>
  <si>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</si>
  <si>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</si>
  <si>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</si>
  <si>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</si>
  <si>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</si>
  <si>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</si>
  <si>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</si>
  <si>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</si>
  <si>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</si>
  <si>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</si>
  <si>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</si>
  <si>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</si>
  <si>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</si>
  <si>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</si>
  <si>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</si>
  <si>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</si>
  <si>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</si>
  <si>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</si>
  <si>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</si>
  <si>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</si>
  <si>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</si>
  <si>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</si>
  <si>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</si>
  <si>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</si>
  <si>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</si>
  <si>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</si>
  <si>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</si>
  <si>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</si>
  <si>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</si>
  <si>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</si>
  <si>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</si>
  <si>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</si>
  <si>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</si>
  <si>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</si>
  <si>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</si>
  <si>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</si>
  <si>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</si>
  <si>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</si>
  <si>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</si>
  <si>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</si>
  <si>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</si>
  <si>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</si>
  <si>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</si>
  <si>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</si>
  <si>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</si>
  <si>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</si>
  <si>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</si>
  <si>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</si>
  <si>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</si>
  <si>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</si>
  <si>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</si>
  <si>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</si>
  <si>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</si>
  <si>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</si>
  <si>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</si>
  <si>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</si>
  <si>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</si>
  <si>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</si>
  <si>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</si>
  <si>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</si>
  <si>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</si>
  <si>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</si>
  <si>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</si>
  <si>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</si>
  <si>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</si>
  <si>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</si>
  <si>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</si>
  <si>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</si>
  <si>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</si>
  <si>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</si>
  <si>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</si>
  <si>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</si>
  <si>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</si>
  <si>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</si>
  <si>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</si>
  <si>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</si>
  <si>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</si>
  <si>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</si>
  <si>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</si>
  <si>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</si>
  <si>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</si>
  <si>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</si>
  <si>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</si>
  <si>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</si>
  <si>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</si>
  <si>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</si>
  <si>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</si>
  <si>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</si>
  <si>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</si>
  <si>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</si>
  <si>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</si>
  <si>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</si>
  <si>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</si>
  <si>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</si>
  <si>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</si>
  <si>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</si>
  <si>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</si>
  <si>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</si>
  <si>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</si>
  <si>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</si>
  <si>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</si>
  <si>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</si>
  <si>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</si>
  <si>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</si>
  <si>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</si>
  <si>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</si>
  <si>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</si>
  <si>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</si>
  <si>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</si>
  <si>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</si>
  <si>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</si>
  <si>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</si>
  <si>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</si>
  <si>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</si>
  <si>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</si>
  <si>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</si>
  <si>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</si>
  <si>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</si>
  <si>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</si>
  <si>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</si>
  <si>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</si>
  <si>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</si>
  <si>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</si>
  <si>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</si>
  <si>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</si>
  <si>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</si>
  <si>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</si>
  <si>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</si>
  <si>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</si>
  <si>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</si>
  <si>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</si>
  <si>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</si>
  <si>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</si>
  <si>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</si>
  <si>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</si>
  <si>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</si>
  <si>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</si>
  <si>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</si>
  <si>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</si>
  <si>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</si>
  <si>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</si>
  <si>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</si>
  <si>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</si>
  <si>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</si>
  <si>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</si>
  <si>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</si>
  <si>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</si>
  <si>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</si>
  <si>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</si>
  <si>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</si>
  <si>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</si>
  <si>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</si>
  <si>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</si>
  <si>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</si>
  <si>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</si>
  <si>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</si>
  <si>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</si>
  <si>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</si>
  <si>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</si>
  <si>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</si>
  <si>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</si>
  <si>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</si>
  <si>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</si>
  <si>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</si>
  <si>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</si>
  <si>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</si>
  <si>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</si>
  <si>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</si>
  <si>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</si>
  <si>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</si>
  <si>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</si>
  <si>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</si>
  <si>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</si>
  <si>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</si>
  <si>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</si>
  <si>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</si>
  <si>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</si>
  <si>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</si>
  <si>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</si>
  <si>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</si>
  <si>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</si>
  <si>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</si>
  <si>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</si>
  <si>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</si>
  <si>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</si>
  <si>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</si>
  <si>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</si>
  <si>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</si>
  <si>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</si>
  <si>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</si>
  <si>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</si>
  <si>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</si>
  <si>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</si>
  <si>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</si>
  <si>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</si>
  <si>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</si>
  <si>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</si>
  <si>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</si>
  <si>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</si>
  <si>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</si>
  <si>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</si>
  <si>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</si>
  <si>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</si>
  <si>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</si>
  <si>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</si>
  <si>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</si>
  <si>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</si>
  <si>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</si>
  <si>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</si>
  <si>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</si>
  <si>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</si>
  <si>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</si>
  <si>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</si>
  <si>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</si>
  <si>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</si>
  <si>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</si>
  <si>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</si>
  <si>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</si>
  <si>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</si>
  <si>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</si>
  <si>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</si>
  <si>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</si>
  <si>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</si>
  <si>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</si>
  <si>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</si>
  <si>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</si>
  <si>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</si>
  <si>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</si>
  <si>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</si>
  <si>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</si>
  <si>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</si>
  <si>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</si>
  <si>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</si>
  <si>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</si>
  <si>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</si>
  <si>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</si>
  <si>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</si>
  <si>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</si>
  <si>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</si>
  <si>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</si>
  <si>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</si>
  <si>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</si>
  <si>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</si>
  <si>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</si>
  <si>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</si>
  <si>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</si>
  <si>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</si>
  <si>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</si>
  <si>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</si>
  <si>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</si>
  <si>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</si>
  <si>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</si>
  <si>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</si>
  <si>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</si>
  <si>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</si>
  <si>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</si>
  <si>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</si>
  <si>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</si>
  <si>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</si>
  <si>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</si>
  <si>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</si>
  <si>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</si>
  <si>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</si>
  <si>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</si>
  <si>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</si>
  <si>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</si>
  <si>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</si>
  <si>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</si>
  <si>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</si>
  <si>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</si>
  <si>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</si>
  <si>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</si>
  <si>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</si>
  <si>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</si>
  <si>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</si>
  <si>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</si>
  <si>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</si>
  <si>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</si>
  <si>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</si>
  <si>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</si>
  <si>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</si>
  <si>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</si>
  <si>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</si>
  <si>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</si>
  <si>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</si>
  <si>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</si>
  <si>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</si>
  <si>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</si>
  <si>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</si>
  <si>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</si>
  <si>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</si>
  <si>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</si>
  <si>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</si>
  <si>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</si>
  <si>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</si>
  <si>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</si>
  <si>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</si>
  <si>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</si>
  <si>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</si>
  <si>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</si>
  <si>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</si>
  <si>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</si>
  <si>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</si>
  <si>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</si>
  <si>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</si>
  <si>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</si>
  <si>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</si>
  <si>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</si>
  <si>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</si>
  <si>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</si>
  <si>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</si>
  <si>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</si>
  <si>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</si>
  <si>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</si>
  <si>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</si>
  <si>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</si>
  <si>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</si>
  <si>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</si>
  <si>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</si>
  <si>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</si>
  <si>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</si>
  <si>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</si>
  <si>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</si>
  <si>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</si>
  <si>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</si>
  <si>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</si>
  <si>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</si>
  <si>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</si>
  <si>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</si>
  <si>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</si>
  <si>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</si>
  <si>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</si>
  <si>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</si>
  <si>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</si>
  <si>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</si>
  <si>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</si>
  <si>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</si>
  <si>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</si>
  <si>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</si>
  <si>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</si>
  <si>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</si>
  <si>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</si>
  <si>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</si>
  <si>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</si>
  <si>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</si>
  <si>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</si>
  <si>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</si>
  <si>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</si>
  <si>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</si>
  <si>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</si>
  <si>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</si>
  <si>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</si>
  <si>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</si>
  <si>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</si>
  <si>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</si>
  <si>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</si>
  <si>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</si>
  <si>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</si>
  <si>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</si>
  <si>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</si>
  <si>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</si>
  <si>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</si>
  <si>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</si>
  <si>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</si>
  <si>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</si>
  <si>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</si>
  <si>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</si>
  <si>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</si>
  <si>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</si>
  <si>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</si>
  <si>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</si>
  <si>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</si>
  <si>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</si>
  <si>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</si>
  <si>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</si>
  <si>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</si>
  <si>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</si>
  <si>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</si>
  <si>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</si>
  <si>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</si>
  <si>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</si>
  <si>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</si>
  <si>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</si>
  <si>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</si>
  <si>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</si>
  <si>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</si>
  <si>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</si>
  <si>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</si>
  <si>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</si>
  <si>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</si>
  <si>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</si>
  <si>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</si>
  <si>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</si>
  <si>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</si>
  <si>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</si>
  <si>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</si>
  <si>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</si>
  <si>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</si>
  <si>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</si>
  <si>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</si>
  <si>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</si>
  <si>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</si>
  <si>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</si>
  <si>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</si>
  <si>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</si>
  <si>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</si>
  <si>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</si>
  <si>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</si>
  <si>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</si>
  <si>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</si>
  <si>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</si>
  <si>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</si>
  <si>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</si>
  <si>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</si>
  <si>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</si>
  <si>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</si>
  <si>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</si>
  <si>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</si>
  <si>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</si>
  <si>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</si>
  <si>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</si>
  <si>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</si>
  <si>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</si>
  <si>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</si>
  <si>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</si>
  <si>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</si>
  <si>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</si>
  <si>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</si>
  <si>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</si>
  <si>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</si>
  <si>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</si>
  <si>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</si>
  <si>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</si>
  <si>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</si>
  <si>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</si>
  <si>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</si>
  <si>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</si>
  <si>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</si>
  <si>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</si>
  <si>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</si>
  <si>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</si>
  <si>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</si>
  <si>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</si>
  <si>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</si>
  <si>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</si>
  <si>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</si>
  <si>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</si>
  <si>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</si>
  <si>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</si>
  <si>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</si>
  <si>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</si>
  <si>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</si>
  <si>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</si>
  <si>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</si>
  <si>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</si>
  <si>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</si>
  <si>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</si>
  <si>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</si>
  <si>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</si>
  <si>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</si>
  <si>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</si>
  <si>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</si>
  <si>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</si>
  <si>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</si>
  <si>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</si>
  <si>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</si>
  <si>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</si>
  <si>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</si>
  <si>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</si>
  <si>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</si>
  <si>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</si>
  <si>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</si>
  <si>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</si>
  <si>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</si>
  <si>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</si>
  <si>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</si>
  <si>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</si>
  <si>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</si>
  <si>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</si>
  <si>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</si>
  <si>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</si>
  <si>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</si>
  <si>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</si>
  <si>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</si>
  <si>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</si>
  <si>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</si>
  <si>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</si>
  <si>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</si>
  <si>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</si>
  <si>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</si>
  <si>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</si>
  <si>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</si>
  <si>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</si>
  <si>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</si>
  <si>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</si>
  <si>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</si>
  <si>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</si>
  <si>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</si>
  <si>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</si>
  <si>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</si>
  <si>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</si>
  <si>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</si>
  <si>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</si>
  <si>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</si>
  <si>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</si>
  <si>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</si>
  <si>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</si>
  <si>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</si>
  <si>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</si>
  <si>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</si>
  <si>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</si>
  <si>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</si>
  <si>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</si>
  <si>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</si>
  <si>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</si>
  <si>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</si>
  <si>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</si>
  <si>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</si>
  <si>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</si>
  <si>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</si>
  <si>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</si>
  <si>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</si>
  <si>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</si>
  <si>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</si>
  <si>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</si>
  <si>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</si>
  <si>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</si>
  <si>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</si>
  <si>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</si>
  <si>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</si>
  <si>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</si>
  <si>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</si>
  <si>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</si>
  <si>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</si>
  <si>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</si>
  <si>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</si>
  <si>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</si>
  <si>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</si>
  <si>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</si>
  <si>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</si>
  <si>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</si>
  <si>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</si>
  <si>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</si>
  <si>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</si>
  <si>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</si>
  <si>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</si>
  <si>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</si>
  <si>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</si>
  <si>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</si>
  <si>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</si>
  <si>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</si>
  <si>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</si>
  <si>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</si>
  <si>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</si>
  <si>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</si>
  <si>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</si>
  <si>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</si>
  <si>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</si>
  <si>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</si>
  <si>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</si>
  <si>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</si>
  <si>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</si>
  <si>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</si>
  <si>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</si>
  <si>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</si>
  <si>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</si>
  <si>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</si>
  <si>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</si>
  <si>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</si>
  <si>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</si>
  <si>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</si>
  <si>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</si>
  <si>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</si>
  <si>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</si>
  <si>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</si>
  <si>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</si>
  <si>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</si>
  <si>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</si>
  <si>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</si>
  <si>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</si>
  <si>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</si>
  <si>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</si>
  <si>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</si>
  <si>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</si>
  <si>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</si>
  <si>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</si>
  <si>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</si>
  <si>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</si>
  <si>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</si>
  <si>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</si>
  <si>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</si>
  <si>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</si>
  <si>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</si>
  <si>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</si>
  <si>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</si>
  <si>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</si>
  <si>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</si>
  <si>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</si>
  <si>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</si>
  <si>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</si>
  <si>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</si>
  <si>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</si>
  <si>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</si>
  <si>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</si>
  <si>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</si>
  <si>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</si>
  <si>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</si>
  <si>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</si>
  <si>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</si>
  <si>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</si>
  <si>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</si>
  <si>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</si>
  <si>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</si>
  <si>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</si>
  <si>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</si>
  <si>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</si>
  <si>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</si>
  <si>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</si>
  <si>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</si>
  <si>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</si>
  <si>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</si>
  <si>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</si>
  <si>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</si>
  <si>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</si>
  <si>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</si>
  <si>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</si>
  <si>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</si>
  <si>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</si>
  <si>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</si>
  <si>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</si>
  <si>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</si>
  <si>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</si>
  <si>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</si>
  <si>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</si>
  <si>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</si>
  <si>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</si>
  <si>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</si>
  <si>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</si>
  <si>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</si>
  <si>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</si>
  <si>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</si>
  <si>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</si>
  <si>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</si>
  <si>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</si>
  <si>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</si>
  <si>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</si>
  <si>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</si>
  <si>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</si>
  <si>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</si>
  <si>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</si>
  <si>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</si>
  <si>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</si>
  <si>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</si>
  <si>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</si>
  <si>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</si>
  <si>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</si>
  <si>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</si>
  <si>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</si>
  <si>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</si>
  <si>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</si>
  <si>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</si>
  <si>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</si>
  <si>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</si>
  <si>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</si>
  <si>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</si>
  <si>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</si>
  <si>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</si>
  <si>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</si>
  <si>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</si>
  <si>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</si>
  <si>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</si>
  <si>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</si>
  <si>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</si>
  <si>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</si>
  <si>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</si>
  <si>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</si>
  <si>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</si>
  <si>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</si>
  <si>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</si>
  <si>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</si>
  <si>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</si>
  <si>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</si>
  <si>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</si>
  <si>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</si>
  <si>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</si>
  <si>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</si>
  <si>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</si>
  <si>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</si>
  <si>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</si>
  <si>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</si>
  <si>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</si>
  <si>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</si>
  <si>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</si>
  <si>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</si>
  <si>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</si>
  <si>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</si>
  <si>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</si>
  <si>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</si>
  <si>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</si>
  <si>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</si>
  <si>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</si>
  <si>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</si>
  <si>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</si>
  <si>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</si>
  <si>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</si>
  <si>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</si>
  <si>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</si>
  <si>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</si>
  <si>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</si>
  <si>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</si>
  <si>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</si>
  <si>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</si>
  <si>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</si>
  <si>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</si>
  <si>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</si>
  <si>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</si>
  <si>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</si>
  <si>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</si>
  <si>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</si>
  <si>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</si>
  <si>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</si>
  <si>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</si>
  <si>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</si>
  <si>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</si>
  <si>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</si>
  <si>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</si>
  <si>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</si>
  <si>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</si>
  <si>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</si>
  <si>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</si>
  <si>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</si>
  <si>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</si>
  <si>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</si>
  <si>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</si>
  <si>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</si>
  <si>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</si>
  <si>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</si>
  <si>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</si>
  <si>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</si>
  <si>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</si>
  <si>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</si>
  <si>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</si>
  <si>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</si>
  <si>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</si>
  <si>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</si>
  <si>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</si>
  <si>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</si>
  <si>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</si>
  <si>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</si>
  <si>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</si>
  <si>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</si>
  <si>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</si>
  <si>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</si>
  <si>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</si>
  <si>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</si>
  <si>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</si>
  <si>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</si>
  <si>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</si>
  <si>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</si>
  <si>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</si>
  <si>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</si>
  <si>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</si>
  <si>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</si>
  <si>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</si>
  <si>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</si>
  <si>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</si>
  <si>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</si>
  <si>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</si>
  <si>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</si>
  <si>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</si>
  <si>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</si>
  <si>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</si>
  <si>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</si>
  <si>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</si>
  <si>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</si>
  <si>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</si>
  <si>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</si>
  <si>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</si>
  <si>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</si>
  <si>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</si>
  <si>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</si>
  <si>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</si>
  <si>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</si>
  <si>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</si>
  <si>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</si>
  <si>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</si>
  <si>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</si>
  <si>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</si>
  <si>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</si>
  <si>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</si>
  <si>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</si>
  <si>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</si>
  <si>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</si>
  <si>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</si>
  <si>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</si>
  <si>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</si>
  <si>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</si>
  <si>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</si>
  <si>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</si>
  <si>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</si>
  <si>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</si>
  <si>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</si>
  <si>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</si>
  <si>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</si>
  <si>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</si>
  <si>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</si>
  <si>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</si>
  <si>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</si>
  <si>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</si>
  <si>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</si>
  <si>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</si>
  <si>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</si>
  <si>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</si>
  <si>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</si>
  <si>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</si>
  <si>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</si>
  <si>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</si>
  <si>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</si>
  <si>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</si>
  <si>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</si>
  <si>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</si>
  <si>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</si>
  <si>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</si>
  <si>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</si>
  <si>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</si>
  <si>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</si>
  <si>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</si>
  <si>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</si>
  <si>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</si>
  <si>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</si>
  <si>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</si>
  <si>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</si>
  <si>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</si>
  <si>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</si>
  <si>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</si>
  <si>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</si>
  <si>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</si>
  <si>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</si>
  <si>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</si>
  <si>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</si>
  <si>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</si>
  <si>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</si>
  <si>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</si>
  <si>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</si>
  <si>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</si>
  <si>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</si>
  <si>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</si>
  <si>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</si>
  <si>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</si>
  <si>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</si>
  <si>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</si>
  <si>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</si>
  <si>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</si>
  <si>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</si>
  <si>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</si>
  <si>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</si>
  <si>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</si>
  <si>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</si>
  <si>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</si>
  <si>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</si>
  <si>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</si>
  <si>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</si>
  <si>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</si>
  <si>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</si>
  <si>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</si>
  <si>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</si>
  <si>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</si>
  <si>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</si>
  <si>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</si>
  <si>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</si>
  <si>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</si>
  <si>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</si>
  <si>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</si>
  <si>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</si>
  <si>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</si>
  <si>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</si>
  <si>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</si>
  <si>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</si>
  <si>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</si>
  <si>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</si>
  <si>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</si>
  <si>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</si>
  <si>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</si>
  <si>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</si>
  <si>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</si>
  <si>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</si>
  <si>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</si>
  <si>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</si>
  <si>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</si>
  <si>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</si>
  <si>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</si>
  <si>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</si>
  <si>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</si>
  <si>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</si>
  <si>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</si>
  <si>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</si>
  <si>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</si>
  <si>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</si>
  <si>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</si>
  <si>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</si>
  <si>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</si>
  <si>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</si>
  <si>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</si>
  <si>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</si>
  <si>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</si>
  <si>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</si>
  <si>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</si>
  <si>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</si>
  <si>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</si>
  <si>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</si>
  <si>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</si>
  <si>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</si>
  <si>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</si>
  <si>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</si>
  <si>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</si>
  <si>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</si>
  <si>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</si>
  <si>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</si>
  <si>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</si>
  <si>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</si>
  <si>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</si>
  <si>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</si>
  <si>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</si>
  <si>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</si>
  <si>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</si>
  <si>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</si>
  <si>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</si>
  <si>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</si>
  <si>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</si>
  <si>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</si>
  <si>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</si>
  <si>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</si>
  <si>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</si>
  <si>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</si>
  <si>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</si>
  <si>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</si>
  <si>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</si>
  <si>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</si>
  <si>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</si>
  <si>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</si>
  <si>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</si>
  <si>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</si>
  <si>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</si>
  <si>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</si>
  <si>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</si>
  <si>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</si>
  <si>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</si>
  <si>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</si>
  <si>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</si>
  <si>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</si>
  <si>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</si>
  <si>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</si>
  <si>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</si>
  <si>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</si>
  <si>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</si>
  <si>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</si>
  <si>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</si>
  <si>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</si>
  <si>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</si>
  <si>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</si>
  <si>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</si>
  <si>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</si>
  <si>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</si>
  <si>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</si>
  <si>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</si>
  <si>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</si>
  <si>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</si>
  <si>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</si>
  <si>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</si>
  <si>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</si>
  <si>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</si>
  <si>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</si>
  <si>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</si>
  <si>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</si>
  <si>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</si>
  <si>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</si>
  <si>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</si>
  <si>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</si>
  <si>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</si>
  <si>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</si>
  <si>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</si>
  <si>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</si>
  <si>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</si>
  <si>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</si>
  <si>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</si>
  <si>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</si>
  <si>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</si>
  <si>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</si>
  <si>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</si>
  <si>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</si>
  <si>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</si>
  <si>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</si>
  <si>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</si>
  <si>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</si>
  <si>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</si>
  <si>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</si>
  <si>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</si>
  <si>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</si>
  <si>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</si>
  <si>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</si>
  <si>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</si>
  <si>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</si>
  <si>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</si>
  <si>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</si>
  <si>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</si>
  <si>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</si>
  <si>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</si>
  <si>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</si>
  <si>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</si>
  <si>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</si>
  <si>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</si>
  <si>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</si>
  <si>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</si>
  <si>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</si>
  <si>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</si>
  <si>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</si>
  <si>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</si>
  <si>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</si>
  <si>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</si>
  <si>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</si>
  <si>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</si>
  <si>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</si>
  <si>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</si>
  <si>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</si>
  <si>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</si>
  <si>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</si>
  <si>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</si>
  <si>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</si>
  <si>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</si>
  <si>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</si>
  <si>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</si>
  <si>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</si>
  <si>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</si>
  <si>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</si>
  <si>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</si>
  <si>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</si>
  <si>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</si>
  <si>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</si>
  <si>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</si>
  <si>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</si>
  <si>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</si>
  <si>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</si>
  <si>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</si>
  <si>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</si>
  <si>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</si>
  <si>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</si>
  <si>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</si>
  <si>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</si>
  <si>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</si>
  <si>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</si>
  <si>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</si>
  <si>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</si>
  <si>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</si>
  <si>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</si>
  <si>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</si>
  <si>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</si>
  <si>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</si>
  <si>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</si>
  <si>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</si>
  <si>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</si>
  <si>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</si>
  <si>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</si>
  <si>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</si>
  <si>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</si>
  <si>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</si>
  <si>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</si>
  <si>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</si>
  <si>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</si>
  <si>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</si>
  <si>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</si>
  <si>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</si>
  <si>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</si>
  <si>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</si>
  <si>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</si>
  <si>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</si>
  <si>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</si>
  <si>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</si>
  <si>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</si>
  <si>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</si>
  <si>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</si>
  <si>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</si>
  <si>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</si>
  <si>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</si>
  <si>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</si>
  <si>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</si>
  <si>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</si>
  <si>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</si>
  <si>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</si>
  <si>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</si>
  <si>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</si>
  <si>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</si>
  <si>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</si>
  <si>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</si>
  <si>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</si>
  <si>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</si>
  <si>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</si>
  <si>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</si>
  <si>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</si>
  <si>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</si>
  <si>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</si>
  <si>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</si>
  <si>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</si>
  <si>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</si>
  <si>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</si>
  <si>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</si>
  <si>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</si>
  <si>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</si>
  <si>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</si>
  <si>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</si>
  <si>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</si>
  <si>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</si>
  <si>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</si>
  <si>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</si>
  <si>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</si>
  <si>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</si>
  <si>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</si>
  <si>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</si>
  <si>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</si>
  <si>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</si>
  <si>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</si>
  <si>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</si>
  <si>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</si>
  <si>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</si>
  <si>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</si>
  <si>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</si>
  <si>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</si>
  <si>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</si>
  <si>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</si>
  <si>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</si>
  <si>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</si>
  <si>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</si>
  <si>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</si>
  <si>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</si>
  <si>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</si>
  <si>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</si>
  <si>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</si>
  <si>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</si>
  <si>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</si>
  <si>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</si>
  <si>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</si>
  <si>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</si>
  <si>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</si>
  <si>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</si>
  <si>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</si>
  <si>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</si>
  <si>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</si>
  <si>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</si>
  <si>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</si>
  <si>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</si>
  <si>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</si>
  <si>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</si>
  <si>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</si>
  <si>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</si>
  <si>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</si>
  <si>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</si>
  <si>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</si>
  <si>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</si>
  <si>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</si>
  <si>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</si>
  <si>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</si>
  <si>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</si>
  <si>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</si>
  <si>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</si>
  <si>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</si>
  <si>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</si>
  <si>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</si>
  <si>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</si>
  <si>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</si>
  <si>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</si>
  <si>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</si>
  <si>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</si>
  <si>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</si>
  <si>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</si>
  <si>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</si>
  <si>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</si>
  <si>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</si>
  <si>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</si>
  <si>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</si>
  <si>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</si>
  <si>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</si>
  <si>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</si>
  <si>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</si>
  <si>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</si>
  <si>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</si>
  <si>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</si>
  <si>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</si>
  <si>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</si>
  <si>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</si>
  <si>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</si>
  <si>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</si>
  <si>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</si>
  <si>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</si>
  <si>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</si>
  <si>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</si>
  <si>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</si>
  <si>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</si>
  <si>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</si>
  <si>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</si>
  <si>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</si>
  <si>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</si>
  <si>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</si>
  <si>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</si>
  <si>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</si>
  <si>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</si>
  <si>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</si>
  <si>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</si>
  <si>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</si>
  <si>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</si>
  <si>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</si>
  <si>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</si>
  <si>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</si>
  <si>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</si>
  <si>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</si>
  <si>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</si>
  <si>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</si>
  <si>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</si>
  <si>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</si>
  <si>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</si>
  <si>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</si>
  <si>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</si>
  <si>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</si>
  <si>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</si>
  <si>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</si>
  <si>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</si>
  <si>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</si>
  <si>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</si>
  <si>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</si>
  <si>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</si>
  <si>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</si>
  <si>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</si>
  <si>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</si>
  <si>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</si>
  <si>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</si>
  <si>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</si>
  <si>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</si>
  <si>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</si>
  <si>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</si>
  <si>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</si>
  <si>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</si>
  <si>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</si>
  <si>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</si>
  <si>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</si>
  <si>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</si>
  <si>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</si>
  <si>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</si>
  <si>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</si>
  <si>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</si>
  <si>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</si>
  <si>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</si>
  <si>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</si>
  <si>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</si>
  <si>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</si>
  <si>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</si>
  <si>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</si>
  <si>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</si>
  <si>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</si>
  <si>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</si>
  <si>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</si>
  <si>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</si>
  <si>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</si>
  <si>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</si>
  <si>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</si>
  <si>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</si>
  <si>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</si>
  <si>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</si>
  <si>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</si>
  <si>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</si>
  <si>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</si>
  <si>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</si>
  <si>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</si>
  <si>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</si>
  <si>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</si>
  <si>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</si>
  <si>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</si>
  <si>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</si>
  <si>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</si>
  <si>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</si>
  <si>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</si>
  <si>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</si>
  <si>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</si>
  <si>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</si>
  <si>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</si>
  <si>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</si>
  <si>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</si>
  <si>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</si>
  <si>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</si>
  <si>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</si>
  <si>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</si>
  <si>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</si>
  <si>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</si>
  <si>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</si>
  <si>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</si>
  <si>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</si>
  <si>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</si>
  <si>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</si>
  <si>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</si>
  <si>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</si>
  <si>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</si>
  <si>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</si>
  <si>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</si>
  <si>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</si>
  <si>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</si>
  <si>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</si>
  <si>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</si>
  <si>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</si>
  <si>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</si>
  <si>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</si>
  <si>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</si>
  <si>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</si>
  <si>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</si>
  <si>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</si>
  <si>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</si>
  <si>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</si>
  <si>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</si>
  <si>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</si>
  <si>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</si>
  <si>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</si>
  <si>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</si>
  <si>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</si>
  <si>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</si>
  <si>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</si>
  <si>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</si>
  <si>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</si>
  <si>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</si>
  <si>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</si>
  <si>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</si>
  <si>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</si>
  <si>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</si>
  <si>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</si>
  <si>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</si>
  <si>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</si>
  <si>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</si>
  <si>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</si>
  <si>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</si>
  <si>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</si>
  <si>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</si>
  <si>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</si>
  <si>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</si>
  <si>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</si>
  <si>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</si>
  <si>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</si>
  <si>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</si>
  <si>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</si>
  <si>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</si>
  <si>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</si>
  <si>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</si>
  <si>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</si>
  <si>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</si>
  <si>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</si>
  <si>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</si>
  <si>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</si>
  <si>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</si>
  <si>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</si>
  <si>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</si>
  <si>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</si>
  <si>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</si>
  <si>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</si>
  <si>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</si>
  <si>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</si>
  <si>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</si>
  <si>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</si>
  <si>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</si>
  <si>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</si>
  <si>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</si>
  <si>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</si>
  <si>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</si>
  <si>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</si>
  <si>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</si>
  <si>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</si>
  <si>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</si>
  <si>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</si>
  <si>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</si>
  <si>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</si>
  <si>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</si>
  <si>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</si>
  <si>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</si>
  <si>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</si>
  <si>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</si>
  <si>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</si>
  <si>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</si>
  <si>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</si>
  <si>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</si>
  <si>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</si>
  <si>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</si>
  <si>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</si>
  <si>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</si>
  <si>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</si>
  <si>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</si>
  <si>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</si>
  <si>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</si>
  <si>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</si>
  <si>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</si>
  <si>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</si>
  <si>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</si>
  <si>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</si>
  <si>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</si>
  <si>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</si>
  <si>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</si>
  <si>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</si>
  <si>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</si>
  <si>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</si>
  <si>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</si>
  <si>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</si>
  <si>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</si>
  <si>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</si>
  <si>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</si>
  <si>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</si>
  <si>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</si>
  <si>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</si>
  <si>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</si>
  <si>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</si>
  <si>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</si>
  <si>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</si>
  <si>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</si>
  <si>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</si>
  <si>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</si>
  <si>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</si>
  <si>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</si>
  <si>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</si>
  <si>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</si>
  <si>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</si>
  <si>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</si>
  <si>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</si>
  <si>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</si>
  <si>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</si>
  <si>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</si>
  <si>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</si>
  <si>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</si>
  <si>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</si>
  <si>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</si>
  <si>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</si>
  <si>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</si>
  <si>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</si>
  <si>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</si>
  <si>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</si>
  <si>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</si>
  <si>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</si>
  <si>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</si>
  <si>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</si>
  <si>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</si>
  <si>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</si>
  <si>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</si>
  <si>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</si>
  <si>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</si>
  <si>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</si>
  <si>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</si>
  <si>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</si>
  <si>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</si>
  <si>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</si>
  <si>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</si>
  <si>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</si>
  <si>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</si>
  <si>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</si>
  <si>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</si>
  <si>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</si>
  <si>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</si>
  <si>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</si>
  <si>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</si>
  <si>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</si>
  <si>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</si>
  <si>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</si>
  <si>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</si>
  <si>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</si>
  <si>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</si>
  <si>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</si>
  <si>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</si>
  <si>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</si>
  <si>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</si>
  <si>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</si>
  <si>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</si>
  <si>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</si>
  <si>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</si>
  <si>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</si>
  <si>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</si>
  <si>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</si>
  <si>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</si>
  <si>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</si>
  <si>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</si>
  <si>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</si>
  <si>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</si>
  <si>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</si>
  <si>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</si>
  <si>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</si>
  <si>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</si>
  <si>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</si>
  <si>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</si>
  <si>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</si>
  <si>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</si>
  <si>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</si>
  <si>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</si>
  <si>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</si>
  <si>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</si>
  <si>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</si>
  <si>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</si>
  <si>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</si>
  <si>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</si>
  <si>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</si>
  <si>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</si>
  <si>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</si>
  <si>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</si>
  <si>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</si>
  <si>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</si>
  <si>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</si>
  <si>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</si>
  <si>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</si>
  <si>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</si>
  <si>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</si>
  <si>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</si>
  <si>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</si>
  <si>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</si>
  <si>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</si>
  <si>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</si>
  <si>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</si>
  <si>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</si>
  <si>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</si>
  <si>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</si>
  <si>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</si>
  <si>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</si>
  <si>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</si>
  <si>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</si>
  <si>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</si>
  <si>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</si>
  <si>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</si>
  <si>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</si>
  <si>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</si>
  <si>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</si>
  <si>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</si>
  <si>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</si>
  <si>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</si>
  <si>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</si>
  <si>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</si>
  <si>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</si>
  <si>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</si>
  <si>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</si>
  <si>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</si>
  <si>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</si>
  <si>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</si>
  <si>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</si>
  <si>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</si>
  <si>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</si>
  <si>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</si>
  <si>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</si>
  <si>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</si>
  <si>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</si>
  <si>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</si>
  <si>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</si>
  <si>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</si>
  <si>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</si>
  <si>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</si>
  <si>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</si>
  <si>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</si>
  <si>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</si>
  <si>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</si>
  <si>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</si>
  <si>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</si>
  <si>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</si>
  <si>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</si>
  <si>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</si>
  <si>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</si>
  <si>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</si>
  <si>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</si>
  <si>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</si>
  <si>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</si>
  <si>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</si>
  <si>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</si>
  <si>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</si>
  <si>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</si>
  <si>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</si>
  <si>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</si>
  <si>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</si>
  <si>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</si>
  <si>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</si>
  <si>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</si>
  <si>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</si>
  <si>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</si>
  <si>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</si>
  <si>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</si>
  <si>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</si>
  <si>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</si>
  <si>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</si>
  <si>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</si>
  <si>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</si>
  <si>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</si>
  <si>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</si>
  <si>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</si>
  <si>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</si>
  <si>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</si>
  <si>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</si>
  <si>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</si>
  <si>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</si>
  <si>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</si>
  <si>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</si>
  <si>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</si>
  <si>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</si>
  <si>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</si>
  <si>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</si>
  <si>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</si>
  <si>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</si>
  <si>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</si>
  <si>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</si>
  <si>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</si>
  <si>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</si>
  <si>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</si>
  <si>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</si>
  <si>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</si>
  <si>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</si>
  <si>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</si>
  <si>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</si>
  <si>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</si>
  <si>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</si>
  <si>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</si>
  <si>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</si>
  <si>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</si>
  <si>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</si>
  <si>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</si>
  <si>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</si>
  <si>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</si>
  <si>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</si>
  <si>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</si>
  <si>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</si>
  <si>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</si>
  <si>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</si>
  <si>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</si>
  <si>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</si>
  <si>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</si>
  <si>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</si>
  <si>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</si>
  <si>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</si>
  <si>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</si>
  <si>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</si>
  <si>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</si>
  <si>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</si>
  <si>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</si>
  <si>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</si>
  <si>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</si>
  <si>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</si>
  <si>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</si>
  <si>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</si>
  <si>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</si>
  <si>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</si>
  <si>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</si>
  <si>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</si>
  <si>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</si>
  <si>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</si>
  <si>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</si>
  <si>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</si>
  <si>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</si>
  <si>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</si>
  <si>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</si>
  <si>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</si>
  <si>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</si>
  <si>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</si>
  <si>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</si>
  <si>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</si>
  <si>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</si>
  <si>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</si>
  <si>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</si>
  <si>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</si>
  <si>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</si>
  <si>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</si>
  <si>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</si>
  <si>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</si>
  <si>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</si>
  <si>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</si>
  <si>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</si>
  <si>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</si>
  <si>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</si>
  <si>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</si>
  <si>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</si>
  <si>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</si>
  <si>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</si>
  <si>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</si>
  <si>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</si>
  <si>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</si>
  <si>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</si>
  <si>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</si>
  <si>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</si>
  <si>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</si>
  <si>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</si>
  <si>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</si>
  <si>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</si>
  <si>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</si>
  <si>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</si>
  <si>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</si>
  <si>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</si>
  <si>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</si>
  <si>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</si>
  <si>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</si>
  <si>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</si>
  <si>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</si>
  <si>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</si>
  <si>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</si>
  <si>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</si>
  <si>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</si>
  <si>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</si>
  <si>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</si>
  <si>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</si>
  <si>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</si>
  <si>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</si>
  <si>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</si>
  <si>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</si>
  <si>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</si>
  <si>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</si>
  <si>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</si>
  <si>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</si>
  <si>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</si>
  <si>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</si>
  <si>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</si>
  <si>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</si>
  <si>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</si>
  <si>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</si>
  <si>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</si>
  <si>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</si>
  <si>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</si>
  <si>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</si>
  <si>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</si>
  <si>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</si>
  <si>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</si>
  <si>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</si>
  <si>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</si>
  <si>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</si>
  <si>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</si>
  <si>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</si>
  <si>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</si>
  <si>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</si>
  <si>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</si>
  <si>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</si>
  <si>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</si>
  <si>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</si>
  <si>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</si>
  <si>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</si>
  <si>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</si>
  <si>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</si>
  <si>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</si>
  <si>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</si>
  <si>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</si>
  <si>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</si>
  <si>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</si>
  <si>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</si>
  <si>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</si>
  <si>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</si>
  <si>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</si>
  <si>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</si>
  <si>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</si>
  <si>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</si>
  <si>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</si>
  <si>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</si>
  <si>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</si>
  <si>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</si>
  <si>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</si>
  <si>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</si>
  <si>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</si>
  <si>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</si>
  <si>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</si>
  <si>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</si>
  <si>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</si>
  <si>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</si>
  <si>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</si>
  <si>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</si>
  <si>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</si>
  <si>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</si>
  <si>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</si>
  <si>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</si>
  <si>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</si>
  <si>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</si>
  <si>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</si>
  <si>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</si>
  <si>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</si>
  <si>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</si>
  <si>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</si>
  <si>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</si>
  <si>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</si>
  <si>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</si>
  <si>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</si>
  <si>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</si>
  <si>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</si>
  <si>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</si>
  <si>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</si>
  <si>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</si>
  <si>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</si>
  <si>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</si>
  <si>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</si>
  <si>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</si>
  <si>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</si>
  <si>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</si>
  <si>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</si>
  <si>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</si>
  <si>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</si>
  <si>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</si>
  <si>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</si>
  <si>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</si>
  <si>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</si>
  <si>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</si>
  <si>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</si>
  <si>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</si>
  <si>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</si>
  <si>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</si>
  <si>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</si>
  <si>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</si>
  <si>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</si>
  <si>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</si>
  <si>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</si>
  <si>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</si>
  <si>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</si>
  <si>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</si>
  <si>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</si>
  <si>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</si>
  <si>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</si>
  <si>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</si>
  <si>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</si>
  <si>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</si>
  <si>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</si>
  <si>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</si>
  <si>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</si>
  <si>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</si>
  <si>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</si>
  <si>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</si>
  <si>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</si>
  <si>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</si>
  <si>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</si>
  <si>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</si>
  <si>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</si>
  <si>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</si>
  <si>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</si>
  <si>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</si>
  <si>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</si>
  <si>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</si>
  <si>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</si>
  <si>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</si>
  <si>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</si>
  <si>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</si>
  <si>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</si>
  <si>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</si>
  <si>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</si>
  <si>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</si>
  <si>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</si>
  <si>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</si>
  <si>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</si>
  <si>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</si>
  <si>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</si>
  <si>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</si>
  <si>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</si>
  <si>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</si>
  <si>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</si>
  <si>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</si>
  <si>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</si>
  <si>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</si>
  <si>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</si>
  <si>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</si>
  <si>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</si>
  <si>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</si>
  <si>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</si>
  <si>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</si>
  <si>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</si>
  <si>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</si>
  <si>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</si>
  <si>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</si>
  <si>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</si>
  <si>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</si>
  <si>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</si>
  <si>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</si>
  <si>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</si>
  <si>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</si>
  <si>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</si>
  <si>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</si>
  <si>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</si>
  <si>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</si>
  <si>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</si>
  <si>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</si>
  <si>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</si>
  <si>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</si>
  <si>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</si>
  <si>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</si>
  <si>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</si>
  <si>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</si>
  <si>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</si>
  <si>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</si>
  <si>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</si>
  <si>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</si>
  <si>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</si>
  <si>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</si>
  <si>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</si>
  <si>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</si>
  <si>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</si>
  <si>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</si>
  <si>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</si>
  <si>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</si>
  <si>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</si>
  <si>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</si>
  <si>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</si>
  <si>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</si>
  <si>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</si>
  <si>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</si>
  <si>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</si>
  <si>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</si>
  <si>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</si>
  <si>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</si>
  <si>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</si>
  <si>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</si>
  <si>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</si>
  <si>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</si>
  <si>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</si>
  <si>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</si>
  <si>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</si>
  <si>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</si>
  <si>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</si>
  <si>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</si>
  <si>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</si>
  <si>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</si>
  <si>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</si>
  <si>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</si>
  <si>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</si>
  <si>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</si>
  <si>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</si>
  <si>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</si>
  <si>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</si>
  <si>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</si>
  <si>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</si>
  <si>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</si>
  <si>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</si>
  <si>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</si>
  <si>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</si>
  <si>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</si>
  <si>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</si>
  <si>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</si>
  <si>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</si>
  <si>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</si>
  <si>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</si>
  <si>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</si>
  <si>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</si>
  <si>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</si>
  <si>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</si>
  <si>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</si>
  <si>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</si>
  <si>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</si>
  <si>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</si>
  <si>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</si>
  <si>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</si>
  <si>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</si>
  <si>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</si>
  <si>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</si>
  <si>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</si>
  <si>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</si>
  <si>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</si>
  <si>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</si>
  <si>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</si>
  <si>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</si>
  <si>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</si>
  <si>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</si>
  <si>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</si>
  <si>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</si>
  <si>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</si>
  <si>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</si>
  <si>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</si>
  <si>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</si>
  <si>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</si>
  <si>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</si>
  <si>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</si>
  <si>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</si>
  <si>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</si>
  <si>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</si>
  <si>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</si>
  <si>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</si>
  <si>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</si>
  <si>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</si>
  <si>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</si>
  <si>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</si>
  <si>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</si>
  <si>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</si>
  <si>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</si>
  <si>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</si>
  <si>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</si>
  <si>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</si>
  <si>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</si>
  <si>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</si>
  <si>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</si>
  <si>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</si>
  <si>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</si>
  <si>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</si>
  <si>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</si>
  <si>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</si>
  <si>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</si>
  <si>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</si>
  <si>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</si>
  <si>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</si>
  <si>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</si>
  <si>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</si>
  <si>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</si>
  <si>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</si>
  <si>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</si>
  <si>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</si>
  <si>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</si>
  <si>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</si>
  <si>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</si>
  <si>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</si>
  <si>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</si>
  <si>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</si>
  <si>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</si>
  <si>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</si>
  <si>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</si>
  <si>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</si>
  <si>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</si>
  <si>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</si>
  <si>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</si>
  <si>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</si>
  <si>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</si>
  <si>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</si>
  <si>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</si>
  <si>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</si>
  <si>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</si>
  <si>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</si>
  <si>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</si>
  <si>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</si>
  <si>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</si>
  <si>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</si>
  <si>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</si>
  <si>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</si>
  <si>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</si>
  <si>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</si>
  <si>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</si>
  <si>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</si>
  <si>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</si>
  <si>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</si>
  <si>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</si>
  <si>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</si>
  <si>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</si>
  <si>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</si>
  <si>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</si>
  <si>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</si>
  <si>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</si>
  <si>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</si>
  <si>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</si>
  <si>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</si>
  <si>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</si>
  <si>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</si>
  <si>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</si>
  <si>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</si>
  <si>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</si>
  <si>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</si>
  <si>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</si>
  <si>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</si>
  <si>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</si>
  <si>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</si>
  <si>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</si>
  <si>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</si>
  <si>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</si>
  <si>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</si>
  <si>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</si>
  <si>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</si>
  <si>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</si>
  <si>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</si>
  <si>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</si>
  <si>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</si>
  <si>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</si>
  <si>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</si>
  <si>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</si>
  <si>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</si>
  <si>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</si>
  <si>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</si>
  <si>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</si>
  <si>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</si>
  <si>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</si>
  <si>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</si>
  <si>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</si>
  <si>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</si>
  <si>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</si>
  <si>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</si>
  <si>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</si>
  <si>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</si>
  <si>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</si>
  <si>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</si>
  <si>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</si>
  <si>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</si>
  <si>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</si>
  <si>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</si>
  <si>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</si>
  <si>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</si>
  <si>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</si>
  <si>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</si>
  <si>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</si>
  <si>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</si>
  <si>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</si>
  <si>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</si>
  <si>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</si>
  <si>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</si>
  <si>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</si>
  <si>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</si>
  <si>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</si>
  <si>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</si>
  <si>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</si>
  <si>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</si>
  <si>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</si>
  <si>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</si>
  <si>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</si>
  <si>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</si>
  <si>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</si>
  <si>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</si>
  <si>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</si>
  <si>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</si>
  <si>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</si>
  <si>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</si>
  <si>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</si>
  <si>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</si>
  <si>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</si>
  <si>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</si>
  <si>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</si>
  <si>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</si>
  <si>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</si>
  <si>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</si>
  <si>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</si>
  <si>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</si>
  <si>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</si>
  <si>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</si>
  <si>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</si>
  <si>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</si>
  <si>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</si>
  <si>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</si>
  <si>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</si>
  <si>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</si>
  <si>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</si>
  <si>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</si>
  <si>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</si>
  <si>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</si>
  <si>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</si>
  <si>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</si>
  <si>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</si>
  <si>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</si>
  <si>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</si>
  <si>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</si>
  <si>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</si>
  <si>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</si>
  <si>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</si>
  <si>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</si>
  <si>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</si>
  <si>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</si>
  <si>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</si>
  <si>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</si>
  <si>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</si>
  <si>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</si>
  <si>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</si>
  <si>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</si>
  <si>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</si>
  <si>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</si>
  <si>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</si>
  <si>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</si>
  <si>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</si>
  <si>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</si>
  <si>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</si>
  <si>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</si>
  <si>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</si>
  <si>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</si>
  <si>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</si>
  <si>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</si>
  <si>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</si>
  <si>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</si>
  <si>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</si>
  <si>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</si>
  <si>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</si>
  <si>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</si>
  <si>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</si>
  <si>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</si>
  <si>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</si>
  <si>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</si>
  <si>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</si>
  <si>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</si>
  <si>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</si>
  <si>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</si>
  <si>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</si>
  <si>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</si>
  <si>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</si>
  <si>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</si>
  <si>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</si>
  <si>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</si>
  <si>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</si>
  <si>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</si>
  <si>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</si>
  <si>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</si>
  <si>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</si>
  <si>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</si>
  <si>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</si>
  <si>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</si>
  <si>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</si>
  <si>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</si>
  <si>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</si>
  <si>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</si>
  <si>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</si>
  <si>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</si>
  <si>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</si>
  <si>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</si>
  <si>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</si>
  <si>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</si>
  <si>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</si>
  <si>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</si>
  <si>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</si>
  <si>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</si>
  <si>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</si>
  <si>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</si>
  <si>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</si>
  <si>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</si>
  <si>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</si>
  <si>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</si>
  <si>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</si>
  <si>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</si>
  <si>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</si>
  <si>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</si>
  <si>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</si>
  <si>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</si>
  <si>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</si>
  <si>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</si>
  <si>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</si>
  <si>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</si>
  <si>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</si>
  <si>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</si>
  <si>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</si>
  <si>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</si>
  <si>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</si>
  <si>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</si>
  <si>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</si>
  <si>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</si>
  <si>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</si>
  <si>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</si>
  <si>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</si>
  <si>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</si>
  <si>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</si>
  <si>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</si>
  <si>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</si>
  <si>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</si>
  <si>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</si>
  <si>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</si>
  <si>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</si>
  <si>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</si>
  <si>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</si>
  <si>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</si>
  <si>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</si>
  <si>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</si>
  <si>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</si>
  <si>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</si>
  <si>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</si>
  <si>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</si>
  <si>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</si>
  <si>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</si>
  <si>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</si>
  <si>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</si>
  <si>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</si>
  <si>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</si>
  <si>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</si>
  <si>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</si>
  <si>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</si>
  <si>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</si>
  <si>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</si>
  <si>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</si>
  <si>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</si>
  <si>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</si>
  <si>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</si>
  <si>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</si>
  <si>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</si>
  <si>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</si>
  <si>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</si>
  <si>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</si>
  <si>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</si>
  <si>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</si>
  <si>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</si>
  <si>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</si>
  <si>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</si>
  <si>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</si>
  <si>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</si>
  <si>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</si>
  <si>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</si>
  <si>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</si>
  <si>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</si>
  <si>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</si>
  <si>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</si>
  <si>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</si>
  <si>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</si>
  <si>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</si>
  <si>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</si>
  <si>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</si>
  <si>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</si>
  <si>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</si>
  <si>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</si>
  <si>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</si>
  <si>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</si>
  <si>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</si>
  <si>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</si>
  <si>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</si>
  <si>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</si>
  <si>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</si>
  <si>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</si>
  <si>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</si>
  <si>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</si>
  <si>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</si>
  <si>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</si>
  <si>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</si>
  <si>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</si>
  <si>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</si>
  <si>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</si>
  <si>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</si>
  <si>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</si>
  <si>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</si>
  <si>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</si>
  <si>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</si>
  <si>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</si>
  <si>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</si>
  <si>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</si>
  <si>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</si>
  <si>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</si>
  <si>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</si>
  <si>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</si>
  <si>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</si>
  <si>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</si>
  <si>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</si>
  <si>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</si>
  <si>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</si>
  <si>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</si>
  <si>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</si>
  <si>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</si>
  <si>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</si>
  <si>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</si>
  <si>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</si>
  <si>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</si>
  <si>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</si>
  <si>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</si>
  <si>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</si>
  <si>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</si>
  <si>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</si>
  <si>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</si>
  <si>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</si>
  <si>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</si>
  <si>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</si>
  <si>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</si>
  <si>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</si>
  <si>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</si>
  <si>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</si>
  <si>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</si>
  <si>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</si>
  <si>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</si>
  <si>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</si>
  <si>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</si>
  <si>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</si>
  <si>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</si>
  <si>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</si>
  <si>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</si>
  <si>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</si>
  <si>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</si>
  <si>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</si>
  <si>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</si>
  <si>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</si>
  <si>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</si>
  <si>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</si>
  <si>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</si>
  <si>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</si>
  <si>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</si>
  <si>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</si>
  <si>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</si>
  <si>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</si>
  <si>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</si>
  <si>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</si>
  <si>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</si>
  <si>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</si>
  <si>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</si>
  <si>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</si>
  <si>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</si>
  <si>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</si>
  <si>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</si>
  <si>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</si>
  <si>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</si>
  <si>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</si>
  <si>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</si>
  <si>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</si>
  <si>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</si>
  <si>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</si>
  <si>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</si>
  <si>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</si>
  <si>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</si>
  <si>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</si>
  <si>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</si>
  <si>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</si>
  <si>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</si>
  <si>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</si>
  <si>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</si>
  <si>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</si>
  <si>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</si>
  <si>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</si>
  <si>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</si>
  <si>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</si>
  <si>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</si>
  <si>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</si>
  <si>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</si>
  <si>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</si>
  <si>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</si>
  <si>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</si>
  <si>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</si>
  <si>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</si>
  <si>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</si>
  <si>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</si>
  <si>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</si>
  <si>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</si>
  <si>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</si>
  <si>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</si>
  <si>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</si>
  <si>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</si>
  <si>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</si>
  <si>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</si>
  <si>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</si>
  <si>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</si>
  <si>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</si>
  <si>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</si>
  <si>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</si>
  <si>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</si>
  <si>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</si>
  <si>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</si>
  <si>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</si>
  <si>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</si>
  <si>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</si>
  <si>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</si>
  <si>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</si>
  <si>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</si>
  <si>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</si>
  <si>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</si>
  <si>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</si>
  <si>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</si>
  <si>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</si>
  <si>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</si>
  <si>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</si>
  <si>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</si>
  <si>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</si>
  <si>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</si>
  <si>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</si>
  <si>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</si>
  <si>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</si>
  <si>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</si>
  <si>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</si>
  <si>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</si>
  <si>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</si>
  <si>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</si>
  <si>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</si>
  <si>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</si>
  <si>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</si>
  <si>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</si>
  <si>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</si>
  <si>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</si>
  <si>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</si>
  <si>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</si>
  <si>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</si>
  <si>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</si>
  <si>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</si>
  <si>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</si>
  <si>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</si>
  <si>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</si>
  <si>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</si>
  <si>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</si>
  <si>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</si>
  <si>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</si>
  <si>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</si>
  <si>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</si>
  <si>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</si>
  <si>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</si>
  <si>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</si>
  <si>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</si>
  <si>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</si>
  <si>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</si>
  <si>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</si>
  <si>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</si>
  <si>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</si>
  <si>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</si>
  <si>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</si>
  <si>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</si>
  <si>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</si>
  <si>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</si>
  <si>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</si>
  <si>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</si>
  <si>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</si>
  <si>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</si>
  <si>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</si>
  <si>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</si>
  <si>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</si>
  <si>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</si>
  <si>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</si>
  <si>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</si>
  <si>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</si>
  <si>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</si>
  <si>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</si>
  <si>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</si>
  <si>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</si>
  <si>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</si>
  <si>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</si>
  <si>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</si>
  <si>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</si>
  <si>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</si>
  <si>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</si>
  <si>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</si>
  <si>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</si>
  <si>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</si>
  <si>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</si>
  <si>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</si>
  <si>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</si>
  <si>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</si>
  <si>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</si>
  <si>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</si>
  <si>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</si>
  <si>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</si>
  <si>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</si>
  <si>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</si>
  <si>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</si>
  <si>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</si>
  <si>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</si>
  <si>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</si>
  <si>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</si>
  <si>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</si>
  <si>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</si>
  <si>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</si>
  <si>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</si>
  <si>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</si>
  <si>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</si>
  <si>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</si>
  <si>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</si>
  <si>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</si>
  <si>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</si>
  <si>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</si>
  <si>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</si>
  <si>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</si>
  <si>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</si>
  <si>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</si>
  <si>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</si>
  <si>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</si>
  <si>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</si>
  <si>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</si>
  <si>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</si>
  <si>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</si>
  <si>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</si>
  <si>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</si>
  <si>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</si>
  <si>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</si>
  <si>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</si>
  <si>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</si>
  <si>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</si>
  <si>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</si>
  <si>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</si>
  <si>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</si>
  <si>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</si>
  <si>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</si>
  <si>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</si>
  <si>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</si>
  <si>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</si>
  <si>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</si>
  <si>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</si>
  <si>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</si>
  <si>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</si>
  <si>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</si>
  <si>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</si>
  <si>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</si>
  <si>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</si>
  <si>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</si>
  <si>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</si>
  <si>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</si>
  <si>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</si>
  <si>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</si>
  <si>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</si>
  <si>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</si>
  <si>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</si>
  <si>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</si>
  <si>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</si>
  <si>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</si>
  <si>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</si>
  <si>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</si>
  <si>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</si>
  <si>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</si>
  <si>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</si>
  <si>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</si>
  <si>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</si>
  <si>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</si>
  <si>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</si>
  <si>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</si>
  <si>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</si>
  <si>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</si>
  <si>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</si>
  <si>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</si>
  <si>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</si>
  <si>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</si>
  <si>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</si>
  <si>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</si>
  <si>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</si>
  <si>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</si>
  <si>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</si>
  <si>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</si>
  <si>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</si>
  <si>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</si>
  <si>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</si>
  <si>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</si>
  <si>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</si>
  <si>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</si>
  <si>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</si>
  <si>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</si>
  <si>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</si>
  <si>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</si>
  <si>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</si>
  <si>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</si>
  <si>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</si>
  <si>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</si>
  <si>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</si>
  <si>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</si>
  <si>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</si>
  <si>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</si>
  <si>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</si>
  <si>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</si>
  <si>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</si>
  <si>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</si>
  <si>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</si>
  <si>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</si>
  <si>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</si>
  <si>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</si>
  <si>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</si>
  <si>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</si>
  <si>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</si>
  <si>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</si>
  <si>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</si>
  <si>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</si>
  <si>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</si>
  <si>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</si>
  <si>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</si>
  <si>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</si>
  <si>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</si>
  <si>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</si>
  <si>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</si>
  <si>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</si>
  <si>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</si>
  <si>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</si>
  <si>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</si>
  <si>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</si>
  <si>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</si>
  <si>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</si>
  <si>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</si>
  <si>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</si>
  <si>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</si>
  <si>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</si>
  <si>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</si>
  <si>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</si>
  <si>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</si>
  <si>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</si>
  <si>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</si>
  <si>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</si>
  <si>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</si>
  <si>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</si>
  <si>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</si>
  <si>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</si>
  <si>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</si>
  <si>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</si>
  <si>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</si>
  <si>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</si>
  <si>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</si>
  <si>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</si>
  <si>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</si>
  <si>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</si>
  <si>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</si>
  <si>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</si>
  <si>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</si>
  <si>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</si>
  <si>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</si>
  <si>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</si>
  <si>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</si>
  <si>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</si>
  <si>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</si>
  <si>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</si>
  <si>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</si>
  <si>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</si>
  <si>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</si>
  <si>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</si>
  <si>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</si>
  <si>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</si>
  <si>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</si>
  <si>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</si>
  <si>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</si>
  <si>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</si>
  <si>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</si>
  <si>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</si>
  <si>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</si>
  <si>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</si>
  <si>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</si>
  <si>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</si>
  <si>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</si>
  <si>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</si>
  <si>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</si>
  <si>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</si>
  <si>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</si>
  <si>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</si>
  <si>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</si>
  <si>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</si>
  <si>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</si>
  <si>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</si>
  <si>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</si>
  <si>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</si>
  <si>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</si>
  <si>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</si>
  <si>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</si>
  <si>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</si>
  <si>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</si>
  <si>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</si>
  <si>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</si>
  <si>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</si>
  <si>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</si>
  <si>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</si>
  <si>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</si>
  <si>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</si>
  <si>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</si>
  <si>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</si>
  <si>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</si>
  <si>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</si>
  <si>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</si>
  <si>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</si>
  <si>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</si>
  <si>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</si>
  <si>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</si>
  <si>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</si>
  <si>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</si>
  <si>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</si>
  <si>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</si>
  <si>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</si>
  <si>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</si>
  <si>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</si>
  <si>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</si>
  <si>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</si>
  <si>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</si>
  <si>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</si>
  <si>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</si>
  <si>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</si>
  <si>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</si>
  <si>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</si>
  <si>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</si>
  <si>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</si>
  <si>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</si>
  <si>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</si>
  <si>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</si>
  <si>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</si>
  <si>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</si>
  <si>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</si>
  <si>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</si>
  <si>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</si>
  <si>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</si>
  <si>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</si>
  <si>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</si>
  <si>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</si>
  <si>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</si>
  <si>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</si>
  <si>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</si>
  <si>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</si>
  <si>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</si>
  <si>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</si>
  <si>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</si>
  <si>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</si>
  <si>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</si>
  <si>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</si>
  <si>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</si>
  <si>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</si>
  <si>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</si>
  <si>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</si>
  <si>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</si>
  <si>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</si>
  <si>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</si>
  <si>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</si>
  <si>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</si>
  <si>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</si>
  <si>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</si>
  <si>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</si>
  <si>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</si>
  <si>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</si>
  <si>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</si>
  <si>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</si>
  <si>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</si>
  <si>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</si>
  <si>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</si>
  <si>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</si>
  <si>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</si>
  <si>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</si>
  <si>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</si>
  <si>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</si>
  <si>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</si>
  <si>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</si>
  <si>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</si>
  <si>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</si>
  <si>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</si>
  <si>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</si>
  <si>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</si>
  <si>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</si>
  <si>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</si>
  <si>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</si>
  <si>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</si>
  <si>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</si>
  <si>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</si>
  <si>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</si>
  <si>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</si>
  <si>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</si>
  <si>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</si>
  <si>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</si>
  <si>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</si>
  <si>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</si>
  <si>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</si>
  <si>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</si>
  <si>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</si>
  <si>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</si>
  <si>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</si>
  <si>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</si>
  <si>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</si>
  <si>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</si>
  <si>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</si>
  <si>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</si>
  <si>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</si>
  <si>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</si>
  <si>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</si>
  <si>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</si>
  <si>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</si>
  <si>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</si>
  <si>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</si>
  <si>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</si>
  <si>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</si>
  <si>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</si>
  <si>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</si>
  <si>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</si>
  <si>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</si>
  <si>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</si>
  <si>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</si>
  <si>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</si>
  <si>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</si>
  <si>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</si>
  <si>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</si>
  <si>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</si>
  <si>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</si>
  <si>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</si>
  <si>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</si>
  <si>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</si>
  <si>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</si>
  <si>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</si>
  <si>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</si>
  <si>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</si>
  <si>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</si>
  <si>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</si>
  <si>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</si>
  <si>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</si>
  <si>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</si>
  <si>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</si>
  <si>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</si>
  <si>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</si>
  <si>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</si>
  <si>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</si>
  <si>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</si>
  <si>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</si>
  <si>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</si>
  <si>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</si>
  <si>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</si>
  <si>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</si>
  <si>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</si>
  <si>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</si>
  <si>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</si>
  <si>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</si>
  <si>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</si>
  <si>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</si>
  <si>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</si>
  <si>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</si>
  <si>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</si>
  <si>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</si>
  <si>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</si>
  <si>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</si>
  <si>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</si>
  <si>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</si>
  <si>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</si>
  <si>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</si>
  <si>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</si>
  <si>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</si>
  <si>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</si>
  <si>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</si>
  <si>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</si>
  <si>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</si>
  <si>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</si>
  <si>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</si>
  <si>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</si>
  <si>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</si>
  <si>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</si>
  <si>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</si>
  <si>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</si>
  <si>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</si>
  <si>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</si>
  <si>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</si>
  <si>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</si>
  <si>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</si>
  <si>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</si>
  <si>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</si>
  <si>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</si>
  <si>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</si>
  <si>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</si>
  <si>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</si>
  <si>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</si>
  <si>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</si>
  <si>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</si>
  <si>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</si>
  <si>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</si>
  <si>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</si>
  <si>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</si>
  <si>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</si>
  <si>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</si>
  <si>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</si>
  <si>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</si>
  <si>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</si>
  <si>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</si>
  <si>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</si>
  <si>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</si>
  <si>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</si>
  <si>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</si>
  <si>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</si>
  <si>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</si>
  <si>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</si>
  <si>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</si>
  <si>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</si>
  <si>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</si>
  <si>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</si>
  <si>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</si>
  <si>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</si>
  <si>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</si>
  <si>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</si>
  <si>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</si>
  <si>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</si>
  <si>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</si>
  <si>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</si>
  <si>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</si>
  <si>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</si>
  <si>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</si>
  <si>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</si>
  <si>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</si>
  <si>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</si>
  <si>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</si>
  <si>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</si>
  <si>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</si>
  <si>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</si>
  <si>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</si>
  <si>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</si>
  <si>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</si>
  <si>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</si>
  <si>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</si>
  <si>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</si>
  <si>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</si>
  <si>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</si>
  <si>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</si>
  <si>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</si>
  <si>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</si>
  <si>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</si>
  <si>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</si>
  <si>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</si>
  <si>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</si>
  <si>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</si>
  <si>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</si>
  <si>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</si>
  <si>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</si>
  <si>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</si>
  <si>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</si>
  <si>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</si>
  <si>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</si>
  <si>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</si>
  <si>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</si>
  <si>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</si>
  <si>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</si>
  <si>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</si>
  <si>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</si>
  <si>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</si>
  <si>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</si>
  <si>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</si>
  <si>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</si>
  <si>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</si>
  <si>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</si>
  <si>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</si>
  <si>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</si>
  <si>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</si>
  <si>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</si>
  <si>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</si>
  <si>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</si>
  <si>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</si>
  <si>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</si>
  <si>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</si>
  <si>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</si>
  <si>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</si>
  <si>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</si>
  <si>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</si>
  <si>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</si>
  <si>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</si>
  <si>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</si>
  <si>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</si>
  <si>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</si>
  <si>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</si>
  <si>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</si>
  <si>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</si>
  <si>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</si>
  <si>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</si>
  <si>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</si>
  <si>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</si>
  <si>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</si>
  <si>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</si>
  <si>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</si>
  <si>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</si>
  <si>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</si>
  <si>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</si>
  <si>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</si>
  <si>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</si>
  <si>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</si>
  <si>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</si>
  <si>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</si>
  <si>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</si>
  <si>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</si>
  <si>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</si>
  <si>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</si>
  <si>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</si>
  <si>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</si>
  <si>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</si>
  <si>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</si>
  <si>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</si>
  <si>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</si>
  <si>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</si>
  <si>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</si>
  <si>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</si>
  <si>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</si>
  <si>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</si>
  <si>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</si>
  <si>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</si>
  <si>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</si>
  <si>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</si>
  <si>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</si>
  <si>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</si>
  <si>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</si>
  <si>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</si>
  <si>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</si>
  <si>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</si>
  <si>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</si>
  <si>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</si>
  <si>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</si>
  <si>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</si>
  <si>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</si>
  <si>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</si>
  <si>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</si>
  <si>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</si>
  <si>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</si>
  <si>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</si>
  <si>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</si>
  <si>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</si>
  <si>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</si>
  <si>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</si>
  <si>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</si>
  <si>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</si>
  <si>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</si>
  <si>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</si>
  <si>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</si>
  <si>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</si>
  <si>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</si>
  <si>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</si>
  <si>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</si>
  <si>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</si>
  <si>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</si>
  <si>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</si>
  <si>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</si>
  <si>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</si>
  <si>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</si>
  <si>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</si>
  <si>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</si>
  <si>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</si>
  <si>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</si>
  <si>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</si>
  <si>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</si>
  <si>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</si>
  <si>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</si>
  <si>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</si>
  <si>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</si>
  <si>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</si>
  <si>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</si>
  <si>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</si>
  <si>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</si>
  <si>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</si>
  <si>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</si>
  <si>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</si>
  <si>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</si>
  <si>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</si>
  <si>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</si>
  <si>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</si>
  <si>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</si>
  <si>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</si>
  <si>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</si>
  <si>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</si>
  <si>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</si>
  <si>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</si>
  <si>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</si>
  <si>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</si>
  <si>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</si>
  <si>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</si>
  <si>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</si>
  <si>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</si>
  <si>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</si>
  <si>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</si>
  <si>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</si>
  <si>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</si>
  <si>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</si>
  <si>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</si>
  <si>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</si>
  <si>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</si>
  <si>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</si>
  <si>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</si>
  <si>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</si>
  <si>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</si>
  <si>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</si>
  <si>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</si>
  <si>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</si>
  <si>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</si>
  <si>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</si>
  <si>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</si>
  <si>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</si>
  <si>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</si>
  <si>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</si>
  <si>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</si>
  <si>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</si>
  <si>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</si>
  <si>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</si>
  <si>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</si>
  <si>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</si>
  <si>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</si>
  <si>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</si>
  <si>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</si>
  <si>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</si>
  <si>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</si>
  <si>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</si>
  <si>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</si>
  <si>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</si>
  <si>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</si>
  <si>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</si>
  <si>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</si>
  <si>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</si>
  <si>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</si>
  <si>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</si>
  <si>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</si>
  <si>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</si>
  <si>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</si>
  <si>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</si>
  <si>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</si>
  <si>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</si>
  <si>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</si>
  <si>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</si>
  <si>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</si>
  <si>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</si>
  <si>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</si>
  <si>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</si>
  <si>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</si>
  <si>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</si>
  <si>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</si>
  <si>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</si>
  <si>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</si>
  <si>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</si>
  <si>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</si>
  <si>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</si>
  <si>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</si>
  <si>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</si>
  <si>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</si>
  <si>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</si>
  <si>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</si>
  <si>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</si>
  <si>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</si>
  <si>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</si>
  <si>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</si>
  <si>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</si>
  <si>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</si>
  <si>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</si>
  <si>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</si>
  <si>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</si>
  <si>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</si>
  <si>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</si>
  <si>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</si>
  <si>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</si>
  <si>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</si>
  <si>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</si>
  <si>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</si>
  <si>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</si>
  <si>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</si>
  <si>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</si>
  <si>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</si>
  <si>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</si>
  <si>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</si>
  <si>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</si>
  <si>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</si>
  <si>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</si>
  <si>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</si>
  <si>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</si>
  <si>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</si>
  <si>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</si>
  <si>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</si>
  <si>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</si>
  <si>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</si>
  <si>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</si>
  <si>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</si>
  <si>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</si>
  <si>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</si>
  <si>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</si>
  <si>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</si>
  <si>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</si>
  <si>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</si>
  <si>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</si>
  <si>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</si>
  <si>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</si>
  <si>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</si>
  <si>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</si>
  <si>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</si>
  <si>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</si>
  <si>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</si>
  <si>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</si>
  <si>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</si>
  <si>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</si>
  <si>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</si>
  <si>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</si>
  <si>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</si>
  <si>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</si>
  <si>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</si>
  <si>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</si>
  <si>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</si>
  <si>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</si>
  <si>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</si>
  <si>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</si>
  <si>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</si>
  <si>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</si>
  <si>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</si>
  <si>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</si>
  <si>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</si>
  <si>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</si>
  <si>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</si>
  <si>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</si>
  <si>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</si>
  <si>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</si>
  <si>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</si>
  <si>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</si>
  <si>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</si>
  <si>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</si>
  <si>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</si>
  <si>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</si>
  <si>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</si>
  <si>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</si>
  <si>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</si>
  <si>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</si>
  <si>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</si>
  <si>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</si>
  <si>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</si>
  <si>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</si>
  <si>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</si>
  <si>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</si>
  <si>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</si>
  <si>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</si>
  <si>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</si>
  <si>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</si>
  <si>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</si>
  <si>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</si>
  <si>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</si>
  <si>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</si>
  <si>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</si>
  <si>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</si>
  <si>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</si>
  <si>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</si>
  <si>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</si>
  <si>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</si>
  <si>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</si>
  <si>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</si>
  <si>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</si>
  <si>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</si>
  <si>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</si>
  <si>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</si>
  <si>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</si>
  <si>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</si>
  <si>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</si>
  <si>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</si>
  <si>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</si>
  <si>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</si>
  <si>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</si>
  <si>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</si>
  <si>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</si>
  <si>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</si>
  <si>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</si>
  <si>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</si>
  <si>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</si>
  <si>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</si>
  <si>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</si>
  <si>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</si>
  <si>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</si>
  <si>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</si>
  <si>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</si>
  <si>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</si>
  <si>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</si>
  <si>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</si>
  <si>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</si>
  <si>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</si>
  <si>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</si>
  <si>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</si>
  <si>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</si>
  <si>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</si>
  <si>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</si>
  <si>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</si>
  <si>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</si>
  <si>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</si>
  <si>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</si>
  <si>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</si>
  <si>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</si>
  <si>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</si>
  <si>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</si>
  <si>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</si>
  <si>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</si>
  <si>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</si>
  <si>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</si>
  <si>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</si>
  <si>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</si>
  <si>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</si>
  <si>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</si>
  <si>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</si>
  <si>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</si>
  <si>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</si>
  <si>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</si>
  <si>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</si>
  <si>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</si>
  <si>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</si>
  <si>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</si>
  <si>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</si>
  <si>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</si>
  <si>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</si>
  <si>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</si>
  <si>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</si>
  <si>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</si>
  <si>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</si>
  <si>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</si>
  <si>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</si>
  <si>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</si>
  <si>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</si>
  <si>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</si>
  <si>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</si>
  <si>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</si>
  <si>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</si>
  <si>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</si>
  <si>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</si>
  <si>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</si>
  <si>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</si>
  <si>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</si>
  <si>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</si>
  <si>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</si>
  <si>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</si>
  <si>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</si>
  <si>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</si>
  <si>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</si>
  <si>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</si>
  <si>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</si>
  <si>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</si>
  <si>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</si>
  <si>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</si>
  <si>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</si>
  <si>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</si>
  <si>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</si>
  <si>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</si>
  <si>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</si>
  <si>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</si>
  <si>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</si>
  <si>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</si>
  <si>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</si>
  <si>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</si>
  <si>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</si>
  <si>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</si>
  <si>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</si>
  <si>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</si>
  <si>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</si>
  <si>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</si>
  <si>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</si>
  <si>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</si>
  <si>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</si>
  <si>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</si>
  <si>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</si>
  <si>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</si>
  <si>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</si>
  <si>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</si>
  <si>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</si>
  <si>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</si>
  <si>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</si>
  <si>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</si>
  <si>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</si>
  <si>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</si>
  <si>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</si>
  <si>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</si>
  <si>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</si>
  <si>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</si>
  <si>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</si>
  <si>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</si>
  <si>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</si>
  <si>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</si>
  <si>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</si>
  <si>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</si>
  <si>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</si>
  <si>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</si>
  <si>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</si>
  <si>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</si>
  <si>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</si>
  <si>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</si>
  <si>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</si>
  <si>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</si>
  <si>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</si>
  <si>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</si>
  <si>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</si>
  <si>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</si>
  <si>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</si>
  <si>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</si>
  <si>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</si>
  <si>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</si>
  <si>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</si>
  <si>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</si>
  <si>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</si>
  <si>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</si>
  <si>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</si>
  <si>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</si>
  <si>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</si>
  <si>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</si>
  <si>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</si>
  <si>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</si>
  <si>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</si>
  <si>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</si>
  <si>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</si>
  <si>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</si>
  <si>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</si>
  <si>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</si>
  <si>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</si>
  <si>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</si>
  <si>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</si>
  <si>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</si>
  <si>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</si>
  <si>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</si>
  <si>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</si>
  <si>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</si>
  <si>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</si>
  <si>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</si>
  <si>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</si>
  <si>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</si>
  <si>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</si>
  <si>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</si>
  <si>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</si>
  <si>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</si>
  <si>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</si>
  <si>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</si>
  <si>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</si>
  <si>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</si>
  <si>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</si>
  <si>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</si>
  <si>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</si>
  <si>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</si>
  <si>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</si>
  <si>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</si>
  <si>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</si>
  <si>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</si>
  <si>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</si>
  <si>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</si>
  <si>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</si>
  <si>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</si>
  <si>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</si>
  <si>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</si>
  <si>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</si>
  <si>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</si>
  <si>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</si>
  <si>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</si>
  <si>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</si>
  <si>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</si>
  <si>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</si>
  <si>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</si>
  <si>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</si>
  <si>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</si>
  <si>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</si>
  <si>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</si>
  <si>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</si>
  <si>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</si>
  <si>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</si>
  <si>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</si>
  <si>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</si>
  <si>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</si>
  <si>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</si>
  <si>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</si>
  <si>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</si>
  <si>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</si>
  <si>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</si>
  <si>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</si>
  <si>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</si>
  <si>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</si>
  <si>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</si>
  <si>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</si>
  <si>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</si>
  <si>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</si>
  <si>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</si>
  <si>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</si>
  <si>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</si>
  <si>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</si>
  <si>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</si>
  <si>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</si>
  <si>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</si>
  <si>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</si>
  <si>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</si>
  <si>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</si>
  <si>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</si>
  <si>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</si>
  <si>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</si>
  <si>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</si>
  <si>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</si>
  <si>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</si>
  <si>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</si>
  <si>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</si>
  <si>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</si>
  <si>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</si>
  <si>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</si>
  <si>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</si>
  <si>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</si>
  <si>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</si>
  <si>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</si>
  <si>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</si>
  <si>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</si>
  <si>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</si>
  <si>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</si>
  <si>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</si>
  <si>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</si>
  <si>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</si>
  <si>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</si>
  <si>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</si>
  <si>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</si>
  <si>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</si>
  <si>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</si>
  <si>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</si>
  <si>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</si>
  <si>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</si>
  <si>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</si>
  <si>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</si>
  <si>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</si>
  <si>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</si>
  <si>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</si>
  <si>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</si>
  <si>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</si>
  <si>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</si>
  <si>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</si>
  <si>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</si>
  <si>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</si>
  <si>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</si>
  <si>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</si>
  <si>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</si>
  <si>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</si>
  <si>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</si>
  <si>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</si>
  <si>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</si>
  <si>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</si>
  <si>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</si>
  <si>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</si>
  <si>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</si>
  <si>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</si>
  <si>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</si>
  <si>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</si>
  <si>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</si>
  <si>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</si>
  <si>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</si>
  <si>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</si>
  <si>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</si>
  <si>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</si>
  <si>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</si>
  <si>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</si>
  <si>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</si>
  <si>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</si>
  <si>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</si>
  <si>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</si>
  <si>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</si>
  <si>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</si>
  <si>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</si>
  <si>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</si>
  <si>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</si>
  <si>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</si>
  <si>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</si>
  <si>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</si>
  <si>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</si>
  <si>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</si>
  <si>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</si>
  <si>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</si>
  <si>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</si>
  <si>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</si>
  <si>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</si>
  <si>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</si>
  <si>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</si>
  <si>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</si>
  <si>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</si>
  <si>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</si>
  <si>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</si>
  <si>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</si>
  <si>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</si>
  <si>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</si>
  <si>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</si>
  <si>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</si>
  <si>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</si>
  <si>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</si>
  <si>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</si>
  <si>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</si>
  <si>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</si>
  <si>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</si>
  <si>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</si>
  <si>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</si>
  <si>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</si>
  <si>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</si>
  <si>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</si>
  <si>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</si>
  <si>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</si>
  <si>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</si>
  <si>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</si>
  <si>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</si>
  <si>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</si>
  <si>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</si>
  <si>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</si>
  <si>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</si>
  <si>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</si>
  <si>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</si>
  <si>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</si>
  <si>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</si>
  <si>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</si>
  <si>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</si>
  <si>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</si>
  <si>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</si>
  <si>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</si>
  <si>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</si>
  <si>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</si>
  <si>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</si>
  <si>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</si>
  <si>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</si>
  <si>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</si>
  <si>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</si>
  <si>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</si>
  <si>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</si>
  <si>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</si>
  <si>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</si>
  <si>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</si>
  <si>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</si>
  <si>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</si>
  <si>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</si>
  <si>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</si>
  <si>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</si>
  <si>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</si>
  <si>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</si>
  <si>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</si>
  <si>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</si>
  <si>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</si>
  <si>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</si>
  <si>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</si>
  <si>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</si>
  <si>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</si>
  <si>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</si>
  <si>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</si>
  <si>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</si>
  <si>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</si>
  <si>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</si>
  <si>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</si>
  <si>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</si>
  <si>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</si>
  <si>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</si>
  <si>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</si>
  <si>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</si>
  <si>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</si>
  <si>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</si>
  <si>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</si>
  <si>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</si>
  <si>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</si>
  <si>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</si>
  <si>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</si>
  <si>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</si>
  <si>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</si>
  <si>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</si>
  <si>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</si>
  <si>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</si>
  <si>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</si>
  <si>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</si>
  <si>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</si>
  <si>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</si>
  <si>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</si>
  <si>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</si>
  <si>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</si>
  <si>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</si>
  <si>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</si>
  <si>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</si>
  <si>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</si>
  <si>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</si>
  <si>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</si>
  <si>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</si>
  <si>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</si>
  <si>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</si>
  <si>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</si>
  <si>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</si>
  <si>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</si>
  <si>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</si>
  <si>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</si>
  <si>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</si>
  <si>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</si>
  <si>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</si>
  <si>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</si>
  <si>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</si>
  <si>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</si>
  <si>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</si>
  <si>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</si>
  <si>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</si>
  <si>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</si>
  <si>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</si>
  <si>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</si>
  <si>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</si>
  <si>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</si>
  <si>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</si>
  <si>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</si>
  <si>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</si>
  <si>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</si>
  <si>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</si>
  <si>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</si>
  <si>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</si>
  <si>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</si>
  <si>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</si>
  <si>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</si>
  <si>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</si>
  <si>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</si>
  <si>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</si>
  <si>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</si>
  <si>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</si>
  <si>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</si>
  <si>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</si>
  <si>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</si>
  <si>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</si>
  <si>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</si>
  <si>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</si>
  <si>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</si>
  <si>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</si>
  <si>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</si>
  <si>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</si>
  <si>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</si>
  <si>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</si>
  <si>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</si>
  <si>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</si>
  <si>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</si>
  <si>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</si>
  <si>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</si>
  <si>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</si>
  <si>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</si>
  <si>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</si>
  <si>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</si>
  <si>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</si>
  <si>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</si>
  <si>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</si>
  <si>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</si>
  <si>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</si>
  <si>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</si>
  <si>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</si>
  <si>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</si>
  <si>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</si>
  <si>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</si>
  <si>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</si>
  <si>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</si>
  <si>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</si>
  <si>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</si>
  <si>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</si>
  <si>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</si>
  <si>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</si>
  <si>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</si>
  <si>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</si>
  <si>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</si>
  <si>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</si>
  <si>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</si>
  <si>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</si>
  <si>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</si>
  <si>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</si>
  <si>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</si>
  <si>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</si>
  <si>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</si>
  <si>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</si>
  <si>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</si>
  <si>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</si>
  <si>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</si>
  <si>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</si>
  <si>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</si>
  <si>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</si>
  <si>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</si>
  <si>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</si>
  <si>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</si>
  <si>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</si>
  <si>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</si>
  <si>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</si>
  <si>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</si>
  <si>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</si>
  <si>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</si>
  <si>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</si>
  <si>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</si>
  <si>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</si>
  <si>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</si>
  <si>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</si>
  <si>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</si>
  <si>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</si>
  <si>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</si>
  <si>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</si>
  <si>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</si>
  <si>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</si>
  <si>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</si>
  <si>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</si>
  <si>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</si>
  <si>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</si>
  <si>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</si>
  <si>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</si>
  <si>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</si>
  <si>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</si>
  <si>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</si>
  <si>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</si>
  <si>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</si>
  <si>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</si>
  <si>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</si>
  <si>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</si>
  <si>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</si>
  <si>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</si>
  <si>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</si>
  <si>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</si>
  <si>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</si>
  <si>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</si>
  <si>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</si>
  <si>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</si>
  <si>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</si>
  <si>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</si>
  <si>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</si>
  <si>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</si>
  <si>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</si>
  <si>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</si>
  <si>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</si>
  <si>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</si>
  <si>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</si>
  <si>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</si>
  <si>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</si>
  <si>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</si>
  <si>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</si>
  <si>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</si>
  <si>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</si>
  <si>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</si>
  <si>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</si>
  <si>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</si>
  <si>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</si>
  <si>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</si>
  <si>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</si>
  <si>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</si>
  <si>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</si>
  <si>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</si>
  <si>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</si>
  <si>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</si>
  <si>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</si>
  <si>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</si>
  <si>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</si>
  <si>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</si>
  <si>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</si>
  <si>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</si>
  <si>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</si>
  <si>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</si>
  <si>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</si>
  <si>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</si>
  <si>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</si>
  <si>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</si>
  <si>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</si>
  <si>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</si>
  <si>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</si>
  <si>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</si>
  <si>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</si>
  <si>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</si>
  <si>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</si>
  <si>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</si>
  <si>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</si>
  <si>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</si>
  <si>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</si>
  <si>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</si>
  <si>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</si>
  <si>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</si>
  <si>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</si>
  <si>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</si>
  <si>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</si>
  <si>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</si>
  <si>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</si>
  <si>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</si>
  <si>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</si>
  <si>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</si>
  <si>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</si>
  <si>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</si>
  <si>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</si>
  <si>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</si>
  <si>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</si>
  <si>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</si>
  <si>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</si>
  <si>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</si>
  <si>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</si>
  <si>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</si>
  <si>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</si>
  <si>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</si>
  <si>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</si>
  <si>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</si>
  <si>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</si>
  <si>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</si>
  <si>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</si>
  <si>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</si>
  <si>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</si>
  <si>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</si>
  <si>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</si>
  <si>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</si>
  <si>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</si>
  <si>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</si>
  <si>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</si>
  <si>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</si>
  <si>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</si>
  <si>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</si>
  <si>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</si>
  <si>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</si>
  <si>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</si>
  <si>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</si>
  <si>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</si>
  <si>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</si>
  <si>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</si>
  <si>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</si>
  <si>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</si>
  <si>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</si>
  <si>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</si>
  <si>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</si>
  <si>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</si>
  <si>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</si>
  <si>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</si>
  <si>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</si>
  <si>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</si>
  <si>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</si>
  <si>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</si>
  <si>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</si>
  <si>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</si>
  <si>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</si>
  <si>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</si>
  <si>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</si>
  <si>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</si>
  <si>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</si>
  <si>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</si>
  <si>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</si>
  <si>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</si>
  <si>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</si>
  <si>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</si>
  <si>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</si>
  <si>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</si>
  <si>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</si>
  <si>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</si>
  <si>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</si>
  <si>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</si>
  <si>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</si>
  <si>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</si>
  <si>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</si>
  <si>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</si>
  <si>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</si>
  <si>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</si>
  <si>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</si>
  <si>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</si>
  <si>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</si>
  <si>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</si>
  <si>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</si>
  <si>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</si>
  <si>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</si>
  <si>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</si>
  <si>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</si>
  <si>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</si>
  <si>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</si>
  <si>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</si>
  <si>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</si>
  <si>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</si>
  <si>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</si>
  <si>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</si>
  <si>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</si>
  <si>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</si>
  <si>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</si>
  <si>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</si>
  <si>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</si>
  <si>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</si>
  <si>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</si>
  <si>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</si>
  <si>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</si>
  <si>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</si>
  <si>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</si>
  <si>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</si>
  <si>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</si>
  <si>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</si>
  <si>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</si>
  <si>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</si>
  <si>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</si>
  <si>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</si>
  <si>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</si>
  <si>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</si>
  <si>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</si>
  <si>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</si>
  <si>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</si>
  <si>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</si>
  <si>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</si>
  <si>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</si>
  <si>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</si>
  <si>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</si>
  <si>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</si>
  <si>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</si>
  <si>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</si>
  <si>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</si>
  <si>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</si>
  <si>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</si>
  <si>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</si>
  <si>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</si>
  <si>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</si>
  <si>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</si>
  <si>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</si>
  <si>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</si>
  <si>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</si>
  <si>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</si>
  <si>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</si>
  <si>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</si>
  <si>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</si>
  <si>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</si>
  <si>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</si>
  <si>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</si>
  <si>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</si>
  <si>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</si>
  <si>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</si>
  <si>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</si>
  <si>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</si>
  <si>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</si>
  <si>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</si>
  <si>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</si>
  <si>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</si>
  <si>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</si>
  <si>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</si>
  <si>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</si>
  <si>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</si>
  <si>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</si>
  <si>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</si>
  <si>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</si>
  <si>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</si>
  <si>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</si>
  <si>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</si>
  <si>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</si>
  <si>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</si>
  <si>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</si>
  <si>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</si>
  <si>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</si>
  <si>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</si>
  <si>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</si>
  <si>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</si>
  <si>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</si>
  <si>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</si>
  <si>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</si>
  <si>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</si>
  <si>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</si>
  <si>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</si>
  <si>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</si>
  <si>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</si>
  <si>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</si>
  <si>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</si>
  <si>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</si>
  <si>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</si>
  <si>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</si>
  <si>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</si>
  <si>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</si>
  <si>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</si>
  <si>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</si>
  <si>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</si>
  <si>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</si>
  <si>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</si>
  <si>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</si>
  <si>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</si>
  <si>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</si>
  <si>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</si>
  <si>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</si>
  <si>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</si>
  <si>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</si>
  <si>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</si>
  <si>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</si>
  <si>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</si>
  <si>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</si>
  <si>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</si>
  <si>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</si>
  <si>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</si>
  <si>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</si>
  <si>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</si>
  <si>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</si>
  <si>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</si>
  <si>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</si>
  <si>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</si>
  <si>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</si>
  <si>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</si>
  <si>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</si>
  <si>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</si>
  <si>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</si>
  <si>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</si>
  <si>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</si>
  <si>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</si>
  <si>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</si>
  <si>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</si>
  <si>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</si>
  <si>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</si>
  <si>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</si>
  <si>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</si>
  <si>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</si>
  <si>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</si>
  <si>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</si>
  <si>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</si>
  <si>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</si>
  <si>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</si>
  <si>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</si>
  <si>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</si>
  <si>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</si>
  <si>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</si>
  <si>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</si>
  <si>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</si>
  <si>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</si>
  <si>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</si>
  <si>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</si>
  <si>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</si>
  <si>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</si>
  <si>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</si>
  <si>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</si>
  <si>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</si>
  <si>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</si>
  <si>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</si>
  <si>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</si>
  <si>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</si>
  <si>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</si>
  <si>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</si>
  <si>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</si>
  <si>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</si>
  <si>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</si>
  <si>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</si>
  <si>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</si>
  <si>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</si>
  <si>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</si>
  <si>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</si>
  <si>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</si>
  <si>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</si>
  <si>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</si>
  <si>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</si>
  <si>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</si>
  <si>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</si>
  <si>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</si>
  <si>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</si>
  <si>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</si>
  <si>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</si>
  <si>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</si>
  <si>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</si>
  <si>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</si>
  <si>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</si>
  <si>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</si>
  <si>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</si>
  <si>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</si>
  <si>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</si>
  <si>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</si>
  <si>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</si>
  <si>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</si>
  <si>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</si>
  <si>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</si>
  <si>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</si>
  <si>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</si>
  <si>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</si>
  <si>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</si>
  <si>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</si>
  <si>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</si>
  <si>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</si>
  <si>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</si>
  <si>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</si>
  <si>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</si>
  <si>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</si>
  <si>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</si>
  <si>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</si>
  <si>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</si>
  <si>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</si>
  <si>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</si>
  <si>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</si>
  <si>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</si>
  <si>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</si>
  <si>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</si>
  <si>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</si>
  <si>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</si>
  <si>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</si>
  <si>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</si>
  <si>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</si>
  <si>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</si>
  <si>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</si>
  <si>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</si>
  <si>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</si>
  <si>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</si>
  <si>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</si>
  <si>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</si>
  <si>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</si>
  <si>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</si>
  <si>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</si>
  <si>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</si>
  <si>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</si>
  <si>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</si>
  <si>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</si>
  <si>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</si>
  <si>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</si>
  <si>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</si>
  <si>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</si>
  <si>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</si>
  <si>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</si>
  <si>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</si>
  <si>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</si>
  <si>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</si>
  <si>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</si>
  <si>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</si>
  <si>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</si>
  <si>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</si>
  <si>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</si>
  <si>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</si>
  <si>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</si>
  <si>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</si>
  <si>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</si>
  <si>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</si>
  <si>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</si>
  <si>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</si>
  <si>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</si>
  <si>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</si>
  <si>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</si>
  <si>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</si>
  <si>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</si>
  <si>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</si>
  <si>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</si>
  <si>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</si>
  <si>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</si>
  <si>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</si>
  <si>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</si>
  <si>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</si>
  <si>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</si>
  <si>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</si>
  <si>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</si>
  <si>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</si>
  <si>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</si>
  <si>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</si>
  <si>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</si>
  <si>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</si>
  <si>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</si>
  <si>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</si>
  <si>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</si>
  <si>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</si>
  <si>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</si>
  <si>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</si>
  <si>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</si>
  <si>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</si>
  <si>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</si>
  <si>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</si>
  <si>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</si>
  <si>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</si>
  <si>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</si>
  <si>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</si>
  <si>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</si>
  <si>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</si>
  <si>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</si>
  <si>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</si>
  <si>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</si>
  <si>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</si>
  <si>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</si>
  <si>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</si>
  <si>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</si>
  <si>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</si>
  <si>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</si>
  <si>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</si>
  <si>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</si>
  <si>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</si>
  <si>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</si>
  <si>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</si>
  <si>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</si>
  <si>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</si>
  <si>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</si>
  <si>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</si>
  <si>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</si>
  <si>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</si>
  <si>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</si>
  <si>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</si>
  <si>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</si>
  <si>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</si>
  <si>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</si>
  <si>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</si>
  <si>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</si>
  <si>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</si>
  <si>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</si>
  <si>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</si>
  <si>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</si>
  <si>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</si>
  <si>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</si>
  <si>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</si>
  <si>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</si>
  <si>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</si>
  <si>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</si>
  <si>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</si>
  <si>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</si>
  <si>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</si>
  <si>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</si>
  <si>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</si>
  <si>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</si>
  <si>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</si>
  <si>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</si>
  <si>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</si>
  <si>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</si>
  <si>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</si>
  <si>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</si>
  <si>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</si>
  <si>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</si>
  <si>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</si>
  <si>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</si>
  <si>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</si>
  <si>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</si>
  <si>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</si>
  <si>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</si>
  <si>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</si>
  <si>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</si>
  <si>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</si>
  <si>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</si>
  <si>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</si>
  <si>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</si>
  <si>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</si>
  <si>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</si>
  <si>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</si>
  <si>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</si>
  <si>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</si>
  <si>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</si>
  <si>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</si>
  <si>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</si>
  <si>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</si>
  <si>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</si>
  <si>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</si>
  <si>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</si>
  <si>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</si>
  <si>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</si>
  <si>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</si>
  <si>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</si>
  <si>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</si>
  <si>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</si>
  <si>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</si>
  <si>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</si>
  <si>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</si>
  <si>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</si>
  <si>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</si>
  <si>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</si>
  <si>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</si>
  <si>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</si>
  <si>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</si>
  <si>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</si>
  <si>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</si>
  <si>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</si>
  <si>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</si>
  <si>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</si>
  <si>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</si>
  <si>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</si>
  <si>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</si>
  <si>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</si>
  <si>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</si>
  <si>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</si>
  <si>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</si>
  <si>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</si>
  <si>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</si>
  <si>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</si>
  <si>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</si>
  <si>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</si>
  <si>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</si>
  <si>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</si>
  <si>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</si>
  <si>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</si>
  <si>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</si>
  <si>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</si>
  <si>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</si>
  <si>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</si>
  <si>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</si>
  <si>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</si>
  <si>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</si>
  <si>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</si>
  <si>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</si>
  <si>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</si>
  <si>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</si>
  <si>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</si>
  <si>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</si>
  <si>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</si>
  <si>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</si>
  <si>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</si>
  <si>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</si>
  <si>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</si>
  <si>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</si>
  <si>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</si>
  <si>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</si>
  <si>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</si>
  <si>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</si>
  <si>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</si>
  <si>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</si>
  <si>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</si>
  <si>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</si>
  <si>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</si>
  <si>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</si>
  <si>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</si>
  <si>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</si>
  <si>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</si>
  <si>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</si>
  <si>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</si>
  <si>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</si>
  <si>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</si>
  <si>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</si>
  <si>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</si>
  <si>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</si>
  <si>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</si>
  <si>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</si>
  <si>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</si>
  <si>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</si>
  <si>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</si>
  <si>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</si>
  <si>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</si>
  <si>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</si>
  <si>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</si>
  <si>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</si>
  <si>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</si>
  <si>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</si>
  <si>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</si>
  <si>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</si>
  <si>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</si>
  <si>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</si>
  <si>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</si>
  <si>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</si>
  <si>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</si>
  <si>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</si>
  <si>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</si>
  <si>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</si>
  <si>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</si>
  <si>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</si>
  <si>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</si>
  <si>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</si>
  <si>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</si>
  <si>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</si>
  <si>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</si>
  <si>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</si>
  <si>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</si>
  <si>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</si>
  <si>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</si>
  <si>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</si>
  <si>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</si>
  <si>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</si>
  <si>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</si>
  <si>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</si>
  <si>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</si>
  <si>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</si>
  <si>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</si>
  <si>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</si>
  <si>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</si>
  <si>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</si>
  <si>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</si>
  <si>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</si>
  <si>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</si>
  <si>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</si>
  <si>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</si>
  <si>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</si>
  <si>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</si>
  <si>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</si>
  <si>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</si>
  <si>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</si>
  <si>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</si>
  <si>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</si>
  <si>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</si>
  <si>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</si>
  <si>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</si>
  <si>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</si>
  <si>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</si>
  <si>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</si>
  <si>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</si>
  <si>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</si>
  <si>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</si>
  <si>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</si>
  <si>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</si>
  <si>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</si>
  <si>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</si>
  <si>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</si>
  <si>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</si>
  <si>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</si>
  <si>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</si>
  <si>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</si>
  <si>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</si>
  <si>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</si>
  <si>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</si>
  <si>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</si>
  <si>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</si>
  <si>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</si>
  <si>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</si>
  <si>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</si>
  <si>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</si>
  <si>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</si>
  <si>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</si>
  <si>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</si>
  <si>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</si>
  <si>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</si>
  <si>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</si>
  <si>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</si>
  <si>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</si>
  <si>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</si>
  <si>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</si>
  <si>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</si>
  <si>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</si>
  <si>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</si>
  <si>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</si>
  <si>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</si>
  <si>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</si>
  <si>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</si>
  <si>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</si>
  <si>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</si>
  <si>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</si>
  <si>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</si>
  <si>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</si>
  <si>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</si>
  <si>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</si>
  <si>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</si>
  <si>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</si>
  <si>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</si>
  <si>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</si>
  <si>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</si>
  <si>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</si>
  <si>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</si>
  <si>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</si>
  <si>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</si>
  <si>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</si>
  <si>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</si>
  <si>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</si>
  <si>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</si>
  <si>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</si>
  <si>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</si>
  <si>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</si>
  <si>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</si>
  <si>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</si>
  <si>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</si>
  <si>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</si>
  <si>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</si>
  <si>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</si>
  <si>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</si>
  <si>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</si>
  <si>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</si>
  <si>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</si>
  <si>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</si>
  <si>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</si>
  <si>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</si>
  <si>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</si>
  <si>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</si>
  <si>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</si>
  <si>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</si>
  <si>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</si>
  <si>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</si>
  <si>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</si>
  <si>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</si>
  <si>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</si>
  <si>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</si>
  <si>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</si>
  <si>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</si>
  <si>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</si>
  <si>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</si>
  <si>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</si>
  <si>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</si>
  <si>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</si>
  <si>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</si>
  <si>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</si>
  <si>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</si>
  <si>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</si>
  <si>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</si>
  <si>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</si>
  <si>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</si>
  <si>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</si>
  <si>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</si>
  <si>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</si>
  <si>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</si>
  <si>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</si>
  <si>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</si>
  <si>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</si>
  <si>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</si>
  <si>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</si>
  <si>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</si>
  <si>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</si>
  <si>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</si>
  <si>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</si>
  <si>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</si>
  <si>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</si>
  <si>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</si>
  <si>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</si>
  <si>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</si>
  <si>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</si>
  <si>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</si>
  <si>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</si>
  <si>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</si>
  <si>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</si>
  <si>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</si>
  <si>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</si>
  <si>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</si>
  <si>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</si>
  <si>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</si>
  <si>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</si>
  <si>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</si>
  <si>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</si>
  <si>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</si>
  <si>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</si>
  <si>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</si>
  <si>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</si>
  <si>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</si>
  <si>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</si>
  <si>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</si>
  <si>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</si>
  <si>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</si>
  <si>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</si>
  <si>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</si>
  <si>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</si>
  <si>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</si>
  <si>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</si>
  <si>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</si>
  <si>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</si>
  <si>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</si>
  <si>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</si>
  <si>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</si>
  <si>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</si>
  <si>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</si>
  <si>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</si>
  <si>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</si>
  <si>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</si>
  <si>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</si>
  <si>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</si>
  <si>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</si>
  <si>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</si>
  <si>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</si>
  <si>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</si>
  <si>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</si>
  <si>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</si>
  <si>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</si>
  <si>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</si>
  <si>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</si>
  <si>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</si>
  <si>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</si>
  <si>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</si>
  <si>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</si>
  <si>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</si>
  <si>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</si>
  <si>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</si>
  <si>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</si>
  <si>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</si>
  <si>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</si>
  <si>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</si>
  <si>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</si>
  <si>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</si>
  <si>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</si>
  <si>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</si>
  <si>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</si>
  <si>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</si>
  <si>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</si>
  <si>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</si>
  <si>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</si>
  <si>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</si>
  <si>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</si>
  <si>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</si>
  <si>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</si>
  <si>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</si>
  <si>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</si>
  <si>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</si>
  <si>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</si>
  <si>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</si>
  <si>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</si>
  <si>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</si>
  <si>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</si>
  <si>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</si>
  <si>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</si>
  <si>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</si>
  <si>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</si>
  <si>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</si>
  <si>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</si>
  <si>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</si>
  <si>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</si>
  <si>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</si>
  <si>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</si>
  <si>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</si>
  <si>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</si>
  <si>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</si>
  <si>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</si>
  <si>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</si>
  <si>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</si>
  <si>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</si>
  <si>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</si>
  <si>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</si>
  <si>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</si>
  <si>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</si>
  <si>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</si>
  <si>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</si>
  <si>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</si>
  <si>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</si>
  <si>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</si>
  <si>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</si>
  <si>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</si>
  <si>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</si>
  <si>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</si>
  <si>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</si>
  <si>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</si>
  <si>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</si>
  <si>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</si>
  <si>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</si>
  <si>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</si>
  <si>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</si>
  <si>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</si>
  <si>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</si>
  <si>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</si>
  <si>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</si>
  <si>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</si>
  <si>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</si>
  <si>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</si>
  <si>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</si>
  <si>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</si>
  <si>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</si>
  <si>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</si>
  <si>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</si>
  <si>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</si>
  <si>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</si>
  <si>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</si>
  <si>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</si>
  <si>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</si>
  <si>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</si>
  <si>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</si>
  <si>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</si>
  <si>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</si>
  <si>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</si>
  <si>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</si>
  <si>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</si>
  <si>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</si>
  <si>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</si>
  <si>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</si>
  <si>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</si>
  <si>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</si>
  <si>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</si>
  <si>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</si>
  <si>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</si>
  <si>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</si>
  <si>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</si>
  <si>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</si>
  <si>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</si>
  <si>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</si>
  <si>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</si>
  <si>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</si>
  <si>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</si>
  <si>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</si>
  <si>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</si>
  <si>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</si>
  <si>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</si>
  <si>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</si>
  <si>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</si>
  <si>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</si>
  <si>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</si>
  <si>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</si>
  <si>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</si>
  <si>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</si>
  <si>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</si>
  <si>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</si>
  <si>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</si>
  <si>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</si>
  <si>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</si>
  <si>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</si>
  <si>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</si>
  <si>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</si>
  <si>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</si>
  <si>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</si>
  <si>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</si>
  <si>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</si>
  <si>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</si>
  <si>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</si>
  <si>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</si>
  <si>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</si>
  <si>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</si>
  <si>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</si>
  <si>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</si>
  <si>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</si>
  <si>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</si>
  <si>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</si>
  <si>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</si>
  <si>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</si>
  <si>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</si>
  <si>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</si>
  <si>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</si>
  <si>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</si>
  <si>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</si>
  <si>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</si>
  <si>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</si>
  <si>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</si>
  <si>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</si>
  <si>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</si>
  <si>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</si>
  <si>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</si>
  <si>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</si>
  <si>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</si>
  <si>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</si>
  <si>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</si>
  <si>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</si>
  <si>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</si>
  <si>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</si>
  <si>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</si>
  <si>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</si>
  <si>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</si>
  <si>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</si>
  <si>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</si>
  <si>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</si>
  <si>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</si>
  <si>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</si>
  <si>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</si>
  <si>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</si>
  <si>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</si>
  <si>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</si>
  <si>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</si>
  <si>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</si>
  <si>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</si>
  <si>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</si>
  <si>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</si>
  <si>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</si>
  <si>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</si>
  <si>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</si>
  <si>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</si>
  <si>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</si>
  <si>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</si>
  <si>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</si>
  <si>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</si>
  <si>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</si>
  <si>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</si>
  <si>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</si>
  <si>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</si>
  <si>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</si>
  <si>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</si>
  <si>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</si>
  <si>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</si>
  <si>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</si>
  <si>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</si>
  <si>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</si>
  <si>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</si>
  <si>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</si>
  <si>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</si>
  <si>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</si>
  <si>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</si>
  <si>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</si>
  <si>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</si>
  <si>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</si>
  <si>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</si>
  <si>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</si>
  <si>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</si>
  <si>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</si>
  <si>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</si>
  <si>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</si>
  <si>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</si>
  <si>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</si>
  <si>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</si>
  <si>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</si>
  <si>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</si>
  <si>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</si>
  <si>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</si>
  <si>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</si>
  <si>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</si>
  <si>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</si>
  <si>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</si>
  <si>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</si>
  <si>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</si>
  <si>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</si>
  <si>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</si>
  <si>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</si>
  <si>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</si>
  <si>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</si>
  <si>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</si>
  <si>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</si>
  <si>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</si>
  <si>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</si>
  <si>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</si>
  <si>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</si>
  <si>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</si>
  <si>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</si>
  <si>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</si>
  <si>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</si>
  <si>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</si>
  <si>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</si>
  <si>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</si>
  <si>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</si>
  <si>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</si>
  <si>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</si>
  <si>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</si>
  <si>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</si>
  <si>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</si>
  <si>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</si>
  <si>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</si>
  <si>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</si>
  <si>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</si>
  <si>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</si>
  <si>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</si>
  <si>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</si>
  <si>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</si>
  <si>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</si>
  <si>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</si>
  <si>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</si>
  <si>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</si>
  <si>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</si>
  <si>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</si>
  <si>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</si>
  <si>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</si>
  <si>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</si>
  <si>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</si>
  <si>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</si>
  <si>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</si>
  <si>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</si>
  <si>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</si>
  <si>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</si>
  <si>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</si>
  <si>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</si>
  <si>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</si>
  <si>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</si>
  <si>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</si>
  <si>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</si>
  <si>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</si>
  <si>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</si>
  <si>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</si>
  <si>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</si>
  <si>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</si>
  <si>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</si>
  <si>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</si>
  <si>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</si>
  <si>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</si>
  <si>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</si>
  <si>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</si>
  <si>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</si>
  <si>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</si>
  <si>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</si>
  <si>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</si>
  <si>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</si>
  <si>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</si>
  <si>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</si>
  <si>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</si>
  <si>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</si>
  <si>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</si>
  <si>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</si>
  <si>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</si>
  <si>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</si>
  <si>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</si>
  <si>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</si>
  <si>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</si>
  <si>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</si>
  <si>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</si>
  <si>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</si>
  <si>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</si>
  <si>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</si>
  <si>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</si>
  <si>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</si>
  <si>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</si>
  <si>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</si>
  <si>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</si>
  <si>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</si>
  <si>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</si>
  <si>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</si>
  <si>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</si>
  <si>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</si>
  <si>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</si>
  <si>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</si>
  <si>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</si>
  <si>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</si>
  <si>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</si>
  <si>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</si>
  <si>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</si>
  <si>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</si>
  <si>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</si>
  <si>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</si>
  <si>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</si>
  <si>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</si>
  <si>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</si>
  <si>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</si>
  <si>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</si>
  <si>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</si>
  <si>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</si>
  <si>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</si>
  <si>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</si>
  <si>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</si>
  <si>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</si>
  <si>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</si>
  <si>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</si>
  <si>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</si>
  <si>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</si>
  <si>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</si>
  <si>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</si>
  <si>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</si>
  <si>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</si>
  <si>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</si>
  <si>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</si>
  <si>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</si>
  <si>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</si>
  <si>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</si>
  <si>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</si>
  <si>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</si>
  <si>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</si>
  <si>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</si>
  <si>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</si>
  <si>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</si>
  <si>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</si>
  <si>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</si>
  <si>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</si>
  <si>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</si>
  <si>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</si>
  <si>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</si>
  <si>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</si>
  <si>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</si>
  <si>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</si>
  <si>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</si>
  <si>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</si>
  <si>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</si>
  <si>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</si>
  <si>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</si>
  <si>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</si>
  <si>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</si>
  <si>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</si>
  <si>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</si>
  <si>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</si>
  <si>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</si>
  <si>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</si>
  <si>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</si>
  <si>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</si>
  <si>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</si>
  <si>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</si>
  <si>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</si>
  <si>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</si>
  <si>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</si>
  <si>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</si>
  <si>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</si>
  <si>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</si>
  <si>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</si>
  <si>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</si>
  <si>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</si>
  <si>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</si>
  <si>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</si>
  <si>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</si>
  <si>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</si>
  <si>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</si>
  <si>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</si>
  <si>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</si>
  <si>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</si>
  <si>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</si>
  <si>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</si>
  <si>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</si>
  <si>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</si>
  <si>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</si>
  <si>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</si>
  <si>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</si>
  <si>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</si>
  <si>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</si>
  <si>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</si>
  <si>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</si>
  <si>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</si>
  <si>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</si>
  <si>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</si>
  <si>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</si>
  <si>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</si>
  <si>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</si>
  <si>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</si>
  <si>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</si>
  <si>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</si>
  <si>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</si>
  <si>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</si>
  <si>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</si>
  <si>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</si>
  <si>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</si>
  <si>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</si>
  <si>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</si>
  <si>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</si>
  <si>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</si>
  <si>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</si>
  <si>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</si>
  <si>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</si>
  <si>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</si>
  <si>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</si>
  <si>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</si>
  <si>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</si>
  <si>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</si>
  <si>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</si>
  <si>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</si>
  <si>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</si>
  <si>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</si>
  <si>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</si>
  <si>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</si>
  <si>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</si>
  <si>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</si>
  <si>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</si>
  <si>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</si>
  <si>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</si>
  <si>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</si>
  <si>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</si>
  <si>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</si>
  <si>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</si>
  <si>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</si>
  <si>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</si>
  <si>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</si>
  <si>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</si>
  <si>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</si>
  <si>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</si>
  <si>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</si>
  <si>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</si>
  <si>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</si>
  <si>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</si>
  <si>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</si>
  <si>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</si>
  <si>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</si>
  <si>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</si>
  <si>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</si>
  <si>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</si>
  <si>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</si>
  <si>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</si>
  <si>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</si>
  <si>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</si>
  <si>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</si>
  <si>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</si>
  <si>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</si>
  <si>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</si>
  <si>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</si>
  <si>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</si>
  <si>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</si>
  <si>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</si>
  <si>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</si>
  <si>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</si>
  <si>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</si>
  <si>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</si>
  <si>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</si>
  <si>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</si>
  <si>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</si>
  <si>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</si>
  <si>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</si>
  <si>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</si>
  <si>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</si>
  <si>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</si>
  <si>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</si>
  <si>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</si>
  <si>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</si>
  <si>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</si>
  <si>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</si>
  <si>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</si>
  <si>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</si>
  <si>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</si>
  <si>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</si>
  <si>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</si>
  <si>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</si>
  <si>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</si>
  <si>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</si>
  <si>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</si>
  <si>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</si>
  <si>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</si>
  <si>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</si>
  <si>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</si>
  <si>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</si>
  <si>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</si>
  <si>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</si>
  <si>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</si>
  <si>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</si>
  <si>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</si>
  <si>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</si>
  <si>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</si>
  <si>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</si>
  <si>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</si>
  <si>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</si>
  <si>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</si>
  <si>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</si>
  <si>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</si>
  <si>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</si>
  <si>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</si>
  <si>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</si>
  <si>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</si>
  <si>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</si>
  <si>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</si>
  <si>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</si>
  <si>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</si>
  <si>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</si>
  <si>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</si>
  <si>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</si>
  <si>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</si>
  <si>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</si>
  <si>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</si>
  <si>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</si>
  <si>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</si>
  <si>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</si>
  <si>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</si>
  <si>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</si>
  <si>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</si>
  <si>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</si>
  <si>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</si>
  <si>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</si>
  <si>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</si>
  <si>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</si>
  <si>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</si>
  <si>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</si>
  <si>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</si>
  <si>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</si>
  <si>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</si>
  <si>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</si>
  <si>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</si>
  <si>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</si>
  <si>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</si>
  <si>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</si>
  <si>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</si>
  <si>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</si>
  <si>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</si>
  <si>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</si>
  <si>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</si>
  <si>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</si>
  <si>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</si>
  <si>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</si>
  <si>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</si>
  <si>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</si>
  <si>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</si>
  <si>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</si>
  <si>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</si>
  <si>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</si>
  <si>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</si>
  <si>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</si>
  <si>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</si>
  <si>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</si>
  <si>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</si>
  <si>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</si>
  <si>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</si>
  <si>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</si>
  <si>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</si>
  <si>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</si>
  <si>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</si>
  <si>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</si>
  <si>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</si>
  <si>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</si>
  <si>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</si>
  <si>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</si>
  <si>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</si>
  <si>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</si>
  <si>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</si>
  <si>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</si>
  <si>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</si>
  <si>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</si>
  <si>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</si>
  <si>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</si>
  <si>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</si>
  <si>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</si>
  <si>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</si>
  <si>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</si>
  <si>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</si>
  <si>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</si>
  <si>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</si>
  <si>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</si>
  <si>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</si>
  <si>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</si>
  <si>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</si>
  <si>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</si>
  <si>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</si>
  <si>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</si>
  <si>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</si>
  <si>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</si>
  <si>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</si>
  <si>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</si>
  <si>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</si>
  <si>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</si>
  <si>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</si>
  <si>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</si>
  <si>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</si>
  <si>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</si>
  <si>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</si>
  <si>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</si>
  <si>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</si>
  <si>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</si>
  <si>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</si>
  <si>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</si>
  <si>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</si>
  <si>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</si>
  <si>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</si>
  <si>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</si>
  <si>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</si>
  <si>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</si>
  <si>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</si>
  <si>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</si>
  <si>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</si>
  <si>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</si>
  <si>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</si>
  <si>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</si>
  <si>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</si>
  <si>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</si>
  <si>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</si>
  <si>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</si>
  <si>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</si>
  <si>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</si>
  <si>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</si>
  <si>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</si>
  <si>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</si>
  <si>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</si>
  <si>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</si>
  <si>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</si>
  <si>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</si>
  <si>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</si>
  <si>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</si>
  <si>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</si>
  <si>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</si>
  <si>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</si>
  <si>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</si>
  <si>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</si>
  <si>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</si>
  <si>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</si>
  <si>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</si>
  <si>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</si>
  <si>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</si>
  <si>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</si>
  <si>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</si>
  <si>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</si>
  <si>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</si>
  <si>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</si>
  <si>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</si>
  <si>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</si>
  <si>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</si>
  <si>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</si>
  <si>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</si>
  <si>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</si>
  <si>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</si>
  <si>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</si>
  <si>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</si>
  <si>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</si>
  <si>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</si>
  <si>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</si>
  <si>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</si>
  <si>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</si>
  <si>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</si>
  <si>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</si>
  <si>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</si>
  <si>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</si>
  <si>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</si>
  <si>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</si>
  <si>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</si>
  <si>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</si>
  <si>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</si>
  <si>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</si>
  <si>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</si>
  <si>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</si>
  <si>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</si>
  <si>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</si>
  <si>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</si>
  <si>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</si>
  <si>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</si>
  <si>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</si>
  <si>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</si>
  <si>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</si>
  <si>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</si>
  <si>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</si>
  <si>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</si>
  <si>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</si>
  <si>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</si>
  <si>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</si>
  <si>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</si>
  <si>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</si>
  <si>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</si>
  <si>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</si>
  <si>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</si>
  <si>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</si>
  <si>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</si>
  <si>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</si>
  <si>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</si>
  <si>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</si>
  <si>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</si>
  <si>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</si>
  <si>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</si>
  <si>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</si>
  <si>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</si>
  <si>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</si>
  <si>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</si>
  <si>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</si>
  <si>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</si>
  <si>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</si>
  <si>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</si>
  <si>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</si>
  <si>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</si>
  <si>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</si>
  <si>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</si>
  <si>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</si>
  <si>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</si>
  <si>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</si>
  <si>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</si>
  <si>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</si>
  <si>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</si>
  <si>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</si>
  <si>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</si>
  <si>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</si>
  <si>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</si>
  <si>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</si>
  <si>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</si>
  <si>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</si>
  <si>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</si>
  <si>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</si>
  <si>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</si>
  <si>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</si>
  <si>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</si>
  <si>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</si>
  <si>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</si>
  <si>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</si>
  <si>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</si>
  <si>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</si>
  <si>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</si>
  <si>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</si>
  <si>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</si>
  <si>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</si>
  <si>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</si>
  <si>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</si>
  <si>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</si>
  <si>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</si>
  <si>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</si>
  <si>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</si>
  <si>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</si>
  <si>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</si>
  <si>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</si>
  <si>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</si>
  <si>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</si>
  <si>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</si>
  <si>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</si>
  <si>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</si>
  <si>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</si>
  <si>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</si>
  <si>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</si>
  <si>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</si>
  <si>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</si>
  <si>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</si>
  <si>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</si>
  <si>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</si>
  <si>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</si>
  <si>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</si>
  <si>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</si>
  <si>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</si>
  <si>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</si>
  <si>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</si>
  <si>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</si>
  <si>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</si>
  <si>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</si>
  <si>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</si>
  <si>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</si>
  <si>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</si>
  <si>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</si>
  <si>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</si>
  <si>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</si>
  <si>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</si>
  <si>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</si>
  <si>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</si>
  <si>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</si>
  <si>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</si>
  <si>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</si>
  <si>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</si>
  <si>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</si>
  <si>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</si>
  <si>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</si>
  <si>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</si>
  <si>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</si>
  <si>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</si>
  <si>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</si>
  <si>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</si>
  <si>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</si>
  <si>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</si>
  <si>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</si>
  <si>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</si>
  <si>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</si>
  <si>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</si>
  <si>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</si>
  <si>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</si>
  <si>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</si>
  <si>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</si>
  <si>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</si>
  <si>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</si>
  <si>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</si>
  <si>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</si>
  <si>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</si>
  <si>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</si>
  <si>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</si>
  <si>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</si>
  <si>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</si>
  <si>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</si>
  <si>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</si>
  <si>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</si>
  <si>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</si>
  <si>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</si>
  <si>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</si>
  <si>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</si>
  <si>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</si>
  <si>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</si>
  <si>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</si>
  <si>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</si>
  <si>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</si>
  <si>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</si>
  <si>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</si>
  <si>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</si>
  <si>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</si>
  <si>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</si>
  <si>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</si>
  <si>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</si>
  <si>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</si>
  <si>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</si>
  <si>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</si>
  <si>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</si>
  <si>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</si>
  <si>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</si>
  <si>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</si>
  <si>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</si>
  <si>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</si>
  <si>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</si>
  <si>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</si>
  <si>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</si>
  <si>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</si>
  <si>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</si>
  <si>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</si>
  <si>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</si>
  <si>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</si>
  <si>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</si>
  <si>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</si>
  <si>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</si>
  <si>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</si>
  <si>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</si>
  <si>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</si>
  <si>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</si>
  <si>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</si>
  <si>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</si>
  <si>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</si>
  <si>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</si>
  <si>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</si>
  <si>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</si>
  <si>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</si>
  <si>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</si>
  <si>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</si>
  <si>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</si>
  <si>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</si>
  <si>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</si>
  <si>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</si>
  <si>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</si>
  <si>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</si>
  <si>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</si>
  <si>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</si>
  <si>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</si>
  <si>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</si>
  <si>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</si>
  <si>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</si>
  <si>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</si>
  <si>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</si>
  <si>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</si>
  <si>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</si>
  <si>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</si>
  <si>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</si>
  <si>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</si>
  <si>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</si>
  <si>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</si>
  <si>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</si>
  <si>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</si>
  <si>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</si>
  <si>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</si>
  <si>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</si>
  <si>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</si>
  <si>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</si>
  <si>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</si>
  <si>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</si>
  <si>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</si>
  <si>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</si>
  <si>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</si>
  <si>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</si>
  <si>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</si>
  <si>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</si>
  <si>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</si>
  <si>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</si>
  <si>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</si>
  <si>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</si>
  <si>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</si>
  <si>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</si>
  <si>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</si>
  <si>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</si>
  <si>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</si>
  <si>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</si>
  <si>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</si>
  <si>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</si>
  <si>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</si>
  <si>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</si>
  <si>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</si>
  <si>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</si>
  <si>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</si>
  <si>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</si>
  <si>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</si>
  <si>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</si>
  <si>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</si>
  <si>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</si>
  <si>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</si>
  <si>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</si>
  <si>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</si>
  <si>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</si>
  <si>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</si>
  <si>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</si>
  <si>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</si>
  <si>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</si>
  <si>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</si>
  <si>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</si>
  <si>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</si>
  <si>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</si>
  <si>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</si>
  <si>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</si>
  <si>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</si>
  <si>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</si>
  <si>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</si>
  <si>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</si>
  <si>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</si>
  <si>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</si>
  <si>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</si>
  <si>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</si>
  <si>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</si>
  <si>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</si>
  <si>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</si>
  <si>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</si>
  <si>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</si>
  <si>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</si>
  <si>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</si>
  <si>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</si>
  <si>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</si>
  <si>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</si>
  <si>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</si>
  <si>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</si>
  <si>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</si>
  <si>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</si>
  <si>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</si>
  <si>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</si>
  <si>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</si>
  <si>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</si>
  <si>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</si>
  <si>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</si>
  <si>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</si>
  <si>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</si>
  <si>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</si>
  <si>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</si>
  <si>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</si>
  <si>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</si>
  <si>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</si>
  <si>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</si>
  <si>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</si>
  <si>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</si>
  <si>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</si>
  <si>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</si>
  <si>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</si>
  <si>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</si>
  <si>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</si>
  <si>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</si>
  <si>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</si>
  <si>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</si>
  <si>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</si>
  <si>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</si>
  <si>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</si>
  <si>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</si>
  <si>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</si>
  <si>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</si>
  <si>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</si>
  <si>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</si>
  <si>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</si>
  <si>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</si>
  <si>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</si>
  <si>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</si>
  <si>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</si>
  <si>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</si>
  <si>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</si>
  <si>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</si>
  <si>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</si>
  <si>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</si>
  <si>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</si>
  <si>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</si>
  <si>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</si>
  <si>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</si>
  <si>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</si>
  <si>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</si>
  <si>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</si>
  <si>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</si>
  <si>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</si>
  <si>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</si>
  <si>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</si>
  <si>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</si>
  <si>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</si>
  <si>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</si>
  <si>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</si>
  <si>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</si>
  <si>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</si>
  <si>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</si>
  <si>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</si>
  <si>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</si>
  <si>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</si>
  <si>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</si>
  <si>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</si>
  <si>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</si>
  <si>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</si>
  <si>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</si>
  <si>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</si>
  <si>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</si>
  <si>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</si>
  <si>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</si>
  <si>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</si>
  <si>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</si>
  <si>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</si>
  <si>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</si>
  <si>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</si>
  <si>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</si>
  <si>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</si>
  <si>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</si>
  <si>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</si>
  <si>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</si>
  <si>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</si>
  <si>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</si>
  <si>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</si>
  <si>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</si>
  <si>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</si>
  <si>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</si>
  <si>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</si>
  <si>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</si>
  <si>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</si>
  <si>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</si>
  <si>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</si>
  <si>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</si>
  <si>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</si>
  <si>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</si>
  <si>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</si>
  <si>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</si>
  <si>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</si>
  <si>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</si>
  <si>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</si>
  <si>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</si>
  <si>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</si>
  <si>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</si>
  <si>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</si>
  <si>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</si>
  <si>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</si>
  <si>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</si>
  <si>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</si>
  <si>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</si>
  <si>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</si>
  <si>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</si>
  <si>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</si>
  <si>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</si>
  <si>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</si>
  <si>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</si>
  <si>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</si>
  <si>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</si>
  <si>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</si>
  <si>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</si>
  <si>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</si>
  <si>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</si>
  <si>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</si>
  <si>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</si>
  <si>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</si>
  <si>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</si>
  <si>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</si>
  <si>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</si>
  <si>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</si>
  <si>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</si>
  <si>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</si>
  <si>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</si>
  <si>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</si>
  <si>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</si>
  <si>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</si>
  <si>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</si>
  <si>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</si>
  <si>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</si>
  <si>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</si>
  <si>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</si>
  <si>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</si>
  <si>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</si>
  <si>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</si>
  <si>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</si>
  <si>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</si>
  <si>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</si>
  <si>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</si>
  <si>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</si>
  <si>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</si>
  <si>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</si>
  <si>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</si>
  <si>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</si>
  <si>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</si>
  <si>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</si>
  <si>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</si>
  <si>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</si>
  <si>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</si>
  <si>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</si>
  <si>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</si>
  <si>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</si>
  <si>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</si>
  <si>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</si>
  <si>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</si>
  <si>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</si>
  <si>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</si>
  <si>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</si>
  <si>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</si>
  <si>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</si>
  <si>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</si>
  <si>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</si>
  <si>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</si>
  <si>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</si>
  <si>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</si>
  <si>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</si>
  <si>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</si>
  <si>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</si>
  <si>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</si>
  <si>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</si>
  <si>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</si>
  <si>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</si>
  <si>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</si>
  <si>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</si>
  <si>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</si>
  <si>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</si>
  <si>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</si>
  <si>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</si>
  <si>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</si>
  <si>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</si>
  <si>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</si>
  <si>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</si>
  <si>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</si>
  <si>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</si>
  <si>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</si>
  <si>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</si>
  <si>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</si>
  <si>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</si>
  <si>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</si>
  <si>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</si>
  <si>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</si>
  <si>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</si>
  <si>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</si>
  <si>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</si>
  <si>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</si>
  <si>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</si>
  <si>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</si>
  <si>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</si>
  <si>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</si>
  <si>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</si>
  <si>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</si>
  <si>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</si>
  <si>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</si>
  <si>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</si>
  <si>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</si>
  <si>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</si>
  <si>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</si>
  <si>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</si>
  <si>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</si>
  <si>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</si>
  <si>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</si>
  <si>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</si>
  <si>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</si>
  <si>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</si>
  <si>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</si>
  <si>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</si>
  <si>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</si>
  <si>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</si>
  <si>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</si>
  <si>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</si>
  <si>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</si>
  <si>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</si>
  <si>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</si>
  <si>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</si>
  <si>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</si>
  <si>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</si>
  <si>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</si>
  <si>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</si>
  <si>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</si>
  <si>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</si>
  <si>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</si>
  <si>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</si>
  <si>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</si>
  <si>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</si>
  <si>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</si>
  <si>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</si>
  <si>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</si>
  <si>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</si>
  <si>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</si>
  <si>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</si>
  <si>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</si>
  <si>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</si>
  <si>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</si>
  <si>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</si>
  <si>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</si>
  <si>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</si>
  <si>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</si>
  <si>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</si>
  <si>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</si>
  <si>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</si>
  <si>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</si>
  <si>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</si>
  <si>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</si>
  <si>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</si>
  <si>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</si>
  <si>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</si>
  <si>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</si>
  <si>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</si>
  <si>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</si>
  <si>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</si>
  <si>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</si>
  <si>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</si>
  <si>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</si>
  <si>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</si>
  <si>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</si>
  <si>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</si>
  <si>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</si>
  <si>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</si>
  <si>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</si>
  <si>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</si>
  <si>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</si>
  <si>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</si>
  <si>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</si>
  <si>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</si>
  <si>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</si>
  <si>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</si>
  <si>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</si>
  <si>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</si>
  <si>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</si>
  <si>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</si>
  <si>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</si>
  <si>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</si>
  <si>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</si>
  <si>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</si>
  <si>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</si>
  <si>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</si>
  <si>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</si>
  <si>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</si>
  <si>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</si>
  <si>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</si>
  <si>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</si>
  <si>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</si>
  <si>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</si>
  <si>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</si>
  <si>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</si>
  <si>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</si>
  <si>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</si>
  <si>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</si>
  <si>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</si>
  <si>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</si>
  <si>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</si>
  <si>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</si>
  <si>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</si>
  <si>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</si>
  <si>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</si>
  <si>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</si>
  <si>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</si>
  <si>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</si>
  <si>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</si>
  <si>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</si>
  <si>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</si>
  <si>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</si>
  <si>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</si>
  <si>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</si>
  <si>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</si>
  <si>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</si>
  <si>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</si>
  <si>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</si>
  <si>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</si>
  <si>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</si>
  <si>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</si>
  <si>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</si>
  <si>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</si>
  <si>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</si>
  <si>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</si>
  <si>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</si>
  <si>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</si>
  <si>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</si>
  <si>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</si>
  <si>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</si>
  <si>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</si>
  <si>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</si>
  <si>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</si>
  <si>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</si>
  <si>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</si>
  <si>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</si>
  <si>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</si>
  <si>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</si>
  <si>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</si>
  <si>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</si>
  <si>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</si>
  <si>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</si>
  <si>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</si>
  <si>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</si>
  <si>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</si>
  <si>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</si>
  <si>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</si>
  <si>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</si>
  <si>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</si>
  <si>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</si>
  <si>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</si>
  <si>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</si>
  <si>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</si>
  <si>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</si>
  <si>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</si>
  <si>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</si>
  <si>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</si>
  <si>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</si>
  <si>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</si>
  <si>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</si>
  <si>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</si>
  <si>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</si>
  <si>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</si>
  <si>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</si>
  <si>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</si>
  <si>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</si>
  <si>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</si>
  <si>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</si>
  <si>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</si>
  <si>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</si>
  <si>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</si>
  <si>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</si>
  <si>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</si>
  <si>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</si>
  <si>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</si>
  <si>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</si>
  <si>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</si>
  <si>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</si>
  <si>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</si>
  <si>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</si>
  <si>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</si>
  <si>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</si>
  <si>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</si>
  <si>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</si>
  <si>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</si>
  <si>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</si>
  <si>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</si>
  <si>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</si>
  <si>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</si>
  <si>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</si>
  <si>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</si>
  <si>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</si>
  <si>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</si>
  <si>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</si>
  <si>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</si>
  <si>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</si>
  <si>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</si>
  <si>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</si>
  <si>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</si>
  <si>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</si>
  <si>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</si>
  <si>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</si>
  <si>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</si>
  <si>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</si>
  <si>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</si>
  <si>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</si>
  <si>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</si>
  <si>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</si>
  <si>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</si>
  <si>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</si>
  <si>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</si>
  <si>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</si>
  <si>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</si>
  <si>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</si>
  <si>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</si>
  <si>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</si>
  <si>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</si>
  <si>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</si>
  <si>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</si>
  <si>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</si>
  <si>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</si>
  <si>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</si>
  <si>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</si>
  <si>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</si>
  <si>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</si>
  <si>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</si>
  <si>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</si>
  <si>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</si>
  <si>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</si>
  <si>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</si>
  <si>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</si>
  <si>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</si>
  <si>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</si>
  <si>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</si>
  <si>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</si>
  <si>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</si>
  <si>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</si>
  <si>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</si>
  <si>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</si>
  <si>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</si>
  <si>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</si>
  <si>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</si>
  <si>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</si>
  <si>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</si>
  <si>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</si>
  <si>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</si>
  <si>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</si>
  <si>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</si>
  <si>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</si>
  <si>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</si>
  <si>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</si>
  <si>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</si>
  <si>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</si>
  <si>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</si>
  <si>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</si>
  <si>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</si>
  <si>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</si>
  <si>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</si>
  <si>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</si>
  <si>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</si>
  <si>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</si>
  <si>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</si>
  <si>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</si>
  <si>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</si>
  <si>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</si>
  <si>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</si>
  <si>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</si>
  <si>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</si>
  <si>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</si>
  <si>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</si>
  <si>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</si>
  <si>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</si>
  <si>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</si>
  <si>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</si>
  <si>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</si>
  <si>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</si>
  <si>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</si>
  <si>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</si>
  <si>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</si>
  <si>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</si>
  <si>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</si>
  <si>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</si>
  <si>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</si>
  <si>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</si>
  <si>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</si>
  <si>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</si>
  <si>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</si>
  <si>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</si>
  <si>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</si>
  <si>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</si>
  <si>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</si>
  <si>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</si>
  <si>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</si>
  <si>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</si>
  <si>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</si>
  <si>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</si>
  <si>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</si>
  <si>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</si>
  <si>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</si>
  <si>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</si>
  <si>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</si>
  <si>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</si>
  <si>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</si>
  <si>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</si>
  <si>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</si>
  <si>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</si>
  <si>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</si>
  <si>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</si>
  <si>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</si>
  <si>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</si>
  <si>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</si>
  <si>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</si>
  <si>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</si>
  <si>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</si>
  <si>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</si>
  <si>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</si>
  <si>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</si>
  <si>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</si>
  <si>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</si>
  <si>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</si>
  <si>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</si>
  <si>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</si>
  <si>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</si>
  <si>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</si>
  <si>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</si>
  <si>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</si>
  <si>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</si>
  <si>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</si>
  <si>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</si>
  <si>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</si>
  <si>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</si>
  <si>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</si>
  <si>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</si>
  <si>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</si>
  <si>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</si>
  <si>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</si>
  <si>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</si>
  <si>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</si>
  <si>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</si>
  <si>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</si>
  <si>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</si>
  <si>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</si>
  <si>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</si>
  <si>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</si>
  <si>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</si>
  <si>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</si>
  <si>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</si>
  <si>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</si>
  <si>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</si>
  <si>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</si>
  <si>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</si>
  <si>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</si>
  <si>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</si>
  <si>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</si>
  <si>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</si>
  <si>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</si>
  <si>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</si>
  <si>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</si>
  <si>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</si>
  <si>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</si>
  <si>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</si>
  <si>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</si>
  <si>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</si>
  <si>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</si>
  <si>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</si>
  <si>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</si>
  <si>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</si>
  <si>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</si>
  <si>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</si>
  <si>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</si>
  <si>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</si>
  <si>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</si>
  <si>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</si>
  <si>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</si>
  <si>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</si>
  <si>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</si>
  <si>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</si>
  <si>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</si>
  <si>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</si>
  <si>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</si>
  <si>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</si>
  <si>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</si>
  <si>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</si>
  <si>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</si>
  <si>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</si>
  <si>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</si>
  <si>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</si>
  <si>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</si>
  <si>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</si>
  <si>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</si>
  <si>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</si>
  <si>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</si>
  <si>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</si>
  <si>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</si>
  <si>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</si>
  <si>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</si>
  <si>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</si>
  <si>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</si>
  <si>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</si>
  <si>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</si>
  <si>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</si>
  <si>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</si>
  <si>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</si>
  <si>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</si>
  <si>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</si>
  <si>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</si>
  <si>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</si>
  <si>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</si>
  <si>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</si>
  <si>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</si>
  <si>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</si>
  <si>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</si>
  <si>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</si>
  <si>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</si>
  <si>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</si>
  <si>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</si>
  <si>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</si>
  <si>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</si>
  <si>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</si>
  <si>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</si>
  <si>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</si>
  <si>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</si>
  <si>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</si>
  <si>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</si>
  <si>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</si>
  <si>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</si>
  <si>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</si>
  <si>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</si>
  <si>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</si>
  <si>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</si>
  <si>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</si>
  <si>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</si>
  <si>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</si>
  <si>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</si>
  <si>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</si>
  <si>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</si>
  <si>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</si>
  <si>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</si>
  <si>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</si>
  <si>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</si>
  <si>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</si>
  <si>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</si>
  <si>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</si>
  <si>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</si>
  <si>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</si>
  <si>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</si>
  <si>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</si>
  <si>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</si>
  <si>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</si>
  <si>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</si>
  <si>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</si>
  <si>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</si>
  <si>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</si>
  <si>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</si>
  <si>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</si>
  <si>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</si>
  <si>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</si>
  <si>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</si>
  <si>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</si>
  <si>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</si>
  <si>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</si>
  <si>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</si>
  <si>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</si>
  <si>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</si>
  <si>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</si>
  <si>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</si>
  <si>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</si>
  <si>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</si>
  <si>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</si>
  <si>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</si>
  <si>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</si>
  <si>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</si>
  <si>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</si>
  <si>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</si>
  <si>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</si>
  <si>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</si>
  <si>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</si>
  <si>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</si>
  <si>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</si>
  <si>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</si>
  <si>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</si>
  <si>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</si>
  <si>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</si>
  <si>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</si>
  <si>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</si>
  <si>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</si>
  <si>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</si>
  <si>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</si>
  <si>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</si>
  <si>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</si>
  <si>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</si>
  <si>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</si>
  <si>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</si>
  <si>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</si>
  <si>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</si>
  <si>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</si>
  <si>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</si>
  <si>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</si>
  <si>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</si>
  <si>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</si>
  <si>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</si>
  <si>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</si>
  <si>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</si>
  <si>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</si>
  <si>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</si>
  <si>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</si>
  <si>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</si>
  <si>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</si>
  <si>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</si>
  <si>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</si>
  <si>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</si>
  <si>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</si>
  <si>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</si>
  <si>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</si>
  <si>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</si>
  <si>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</si>
  <si>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</si>
  <si>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</si>
  <si>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</si>
  <si>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</si>
  <si>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</si>
  <si>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</si>
  <si>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</si>
  <si>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</si>
  <si>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</si>
  <si>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</si>
  <si>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</si>
  <si>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</si>
  <si>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</si>
  <si>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</si>
  <si>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</si>
  <si>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</si>
  <si>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</si>
  <si>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</si>
  <si>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</si>
  <si>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</si>
  <si>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</si>
  <si>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</si>
  <si>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</si>
  <si>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</si>
  <si>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</si>
  <si>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</si>
  <si>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</si>
  <si>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</si>
  <si>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</si>
  <si>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</si>
  <si>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</si>
  <si>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</si>
  <si>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</si>
  <si>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</si>
  <si>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</si>
  <si>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</si>
  <si>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</si>
  <si>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</si>
  <si>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</si>
  <si>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</si>
  <si>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</si>
  <si>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</si>
  <si>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</si>
  <si>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</si>
  <si>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</si>
  <si>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</si>
  <si>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</si>
  <si>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</si>
  <si>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</si>
  <si>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</si>
  <si>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</si>
  <si>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</si>
  <si>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</si>
  <si>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</si>
  <si>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</si>
  <si>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</si>
  <si>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</si>
  <si>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</si>
  <si>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</si>
  <si>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</si>
  <si>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</si>
  <si>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</si>
  <si>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</si>
  <si>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</si>
  <si>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</si>
  <si>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</si>
  <si>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</si>
  <si>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</si>
  <si>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</si>
  <si>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</si>
  <si>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</si>
  <si>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</si>
  <si>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</si>
  <si>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</si>
  <si>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</si>
  <si>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</si>
  <si>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</si>
  <si>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</si>
  <si>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</si>
  <si>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</si>
  <si>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</si>
  <si>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</si>
  <si>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</si>
  <si>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</si>
  <si>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</si>
  <si>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</si>
  <si>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</si>
  <si>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</si>
  <si>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</si>
  <si>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</si>
  <si>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</si>
  <si>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</si>
  <si>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</si>
  <si>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</si>
  <si>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</si>
  <si>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</si>
  <si>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</si>
  <si>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</si>
  <si>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</si>
  <si>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</si>
  <si>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</si>
  <si>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</si>
  <si>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</si>
  <si>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</si>
  <si>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</si>
  <si>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</si>
  <si>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</si>
  <si>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</si>
  <si>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</si>
  <si>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</si>
  <si>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</si>
  <si>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</si>
  <si>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</si>
  <si>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</si>
  <si>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</si>
  <si>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</si>
  <si>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</si>
  <si>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</si>
  <si>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</si>
  <si>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</si>
  <si>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</si>
  <si>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</si>
  <si>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</si>
  <si>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</si>
  <si>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</si>
  <si>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</si>
  <si>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</si>
  <si>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</si>
  <si>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</si>
  <si>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</si>
  <si>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</si>
  <si>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</si>
  <si>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</si>
  <si>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</si>
  <si>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</si>
  <si>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</si>
  <si>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</si>
  <si>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</si>
  <si>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</si>
  <si>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</si>
  <si>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</si>
  <si>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</si>
  <si>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</si>
  <si>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</si>
  <si>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</si>
  <si>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</si>
  <si>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</si>
  <si>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</si>
  <si>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</si>
  <si>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</si>
  <si>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</si>
  <si>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</si>
  <si>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</si>
  <si>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</si>
  <si>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</si>
  <si>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</si>
  <si>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</si>
  <si>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</si>
  <si>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</si>
  <si>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</si>
  <si>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</si>
  <si>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</si>
  <si>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</si>
  <si>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</si>
  <si>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</si>
  <si>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</si>
  <si>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</si>
  <si>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</si>
  <si>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</si>
  <si>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</si>
  <si>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</si>
  <si>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</si>
  <si>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</si>
  <si>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</si>
  <si>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</si>
  <si>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</si>
  <si>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</si>
  <si>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</si>
  <si>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</si>
  <si>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</si>
  <si>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</si>
  <si>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</si>
  <si>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</si>
  <si>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</si>
  <si>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</si>
  <si>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</si>
  <si>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</si>
  <si>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</si>
  <si>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</si>
  <si>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</si>
  <si>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</si>
  <si>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</si>
  <si>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</si>
  <si>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</si>
  <si>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</si>
  <si>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</si>
  <si>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</si>
  <si>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</si>
  <si>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</si>
  <si>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</si>
  <si>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</si>
  <si>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</si>
  <si>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</si>
  <si>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</si>
  <si>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</si>
  <si>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</si>
  <si>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</si>
  <si>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</si>
  <si>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</si>
  <si>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</si>
  <si>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</si>
  <si>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</si>
  <si>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</si>
  <si>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</si>
  <si>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</si>
  <si>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</si>
  <si>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</si>
  <si>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</si>
  <si>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</si>
  <si>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</si>
  <si>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</si>
  <si>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</si>
  <si>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</si>
  <si>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</si>
  <si>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</si>
  <si>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</si>
  <si>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</si>
  <si>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</si>
  <si>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</si>
  <si>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</si>
  <si>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</si>
  <si>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</si>
  <si>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</si>
  <si>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</si>
  <si>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</si>
  <si>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</si>
  <si>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</si>
  <si>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</si>
  <si>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</si>
  <si>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</si>
  <si>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</si>
  <si>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</si>
  <si>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</si>
  <si>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</si>
  <si>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</si>
  <si>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</si>
  <si>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</si>
  <si>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</si>
  <si>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</si>
  <si>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</si>
  <si>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</si>
  <si>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</si>
  <si>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</si>
  <si>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</si>
  <si>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</si>
  <si>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</si>
  <si>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</si>
  <si>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</si>
  <si>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</si>
  <si>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</si>
  <si>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</si>
  <si>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</si>
  <si>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</si>
  <si>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</si>
  <si>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</si>
  <si>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</si>
  <si>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</si>
  <si>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</si>
  <si>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</si>
  <si>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</si>
  <si>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</si>
  <si>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</si>
  <si>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</si>
  <si>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</si>
  <si>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</si>
  <si>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</si>
  <si>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</si>
  <si>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</si>
  <si>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</si>
  <si>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</si>
  <si>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</si>
  <si>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</si>
  <si>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</si>
  <si>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</si>
  <si>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</si>
  <si>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</si>
  <si>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</si>
  <si>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</si>
  <si>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</si>
  <si>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</si>
  <si>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</si>
  <si>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</si>
  <si>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</si>
  <si>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</si>
  <si>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</si>
  <si>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</si>
  <si>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</si>
  <si>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</si>
  <si>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</si>
  <si>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</si>
  <si>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</si>
  <si>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</si>
  <si>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</si>
  <si>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</si>
  <si>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</si>
  <si>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</si>
  <si>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</si>
  <si>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</si>
  <si>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</si>
  <si>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</si>
  <si>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</si>
  <si>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</si>
  <si>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</si>
  <si>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</si>
  <si>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</si>
  <si>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</si>
  <si>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</si>
  <si>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</si>
  <si>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</si>
  <si>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</si>
  <si>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</si>
  <si>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</si>
  <si>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</si>
  <si>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</si>
  <si>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</si>
  <si>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</si>
  <si>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</si>
  <si>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</si>
  <si>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</si>
  <si>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</si>
  <si>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</si>
  <si>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</si>
  <si>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</si>
  <si>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</si>
  <si>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</si>
  <si>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</si>
  <si>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</si>
  <si>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</si>
  <si>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</si>
  <si>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</si>
  <si>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</si>
  <si>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</si>
  <si>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</si>
  <si>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</si>
  <si>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</si>
  <si>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</si>
  <si>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</si>
  <si>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</si>
  <si>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</si>
  <si>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</si>
  <si>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</si>
  <si>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</si>
  <si>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</si>
  <si>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</si>
  <si>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</si>
  <si>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</si>
  <si>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</si>
  <si>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</si>
  <si>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</si>
  <si>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</si>
  <si>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</si>
  <si>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</si>
  <si>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</si>
  <si>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</si>
  <si>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</si>
  <si>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</si>
  <si>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</si>
  <si>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</si>
  <si>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</si>
  <si>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</si>
  <si>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</si>
  <si>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</si>
  <si>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</si>
  <si>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</si>
  <si>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</si>
  <si>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</si>
  <si>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</si>
  <si>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</si>
  <si>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</si>
  <si>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</si>
  <si>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</si>
  <si>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</si>
  <si>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</si>
  <si>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</si>
  <si>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</si>
  <si>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</si>
  <si>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</si>
  <si>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</si>
  <si>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</si>
  <si>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</si>
  <si>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</si>
  <si>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</si>
  <si>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</si>
  <si>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</si>
  <si>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</si>
  <si>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</si>
  <si>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</si>
  <si>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</si>
  <si>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</si>
  <si>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</si>
  <si>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</si>
  <si>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</si>
  <si>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</si>
  <si>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</si>
  <si>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</si>
  <si>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</si>
  <si>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</si>
  <si>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</si>
  <si>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</si>
  <si>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</si>
  <si>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</si>
  <si>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</si>
  <si>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</si>
  <si>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</si>
  <si>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</si>
  <si>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</si>
  <si>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</si>
  <si>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</si>
  <si>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</si>
  <si>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</si>
  <si>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</si>
  <si>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</si>
  <si>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</si>
  <si>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</si>
  <si>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</si>
  <si>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</si>
  <si>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</si>
  <si>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</si>
  <si>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</si>
  <si>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</si>
  <si>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</si>
  <si>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</si>
  <si>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</si>
  <si>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</si>
  <si>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</si>
  <si>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</si>
  <si>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</si>
  <si>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</si>
  <si>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</si>
  <si>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</si>
  <si>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</si>
  <si>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</si>
  <si>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</si>
  <si>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</si>
  <si>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</si>
  <si>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</si>
  <si>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</si>
  <si>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</si>
  <si>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</si>
  <si>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</si>
  <si>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</si>
  <si>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</si>
  <si>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</si>
  <si>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</si>
  <si>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</si>
  <si>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</si>
  <si>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</si>
  <si>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</si>
  <si>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</si>
  <si>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</si>
  <si>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</si>
  <si>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</si>
  <si>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</si>
  <si>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</si>
  <si>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</si>
  <si>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</si>
  <si>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</si>
  <si>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</si>
  <si>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</si>
  <si>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</si>
  <si>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</si>
  <si>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</si>
  <si>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</si>
  <si>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</si>
  <si>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</si>
  <si>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</si>
  <si>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</si>
  <si>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</si>
  <si>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</si>
  <si>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</si>
  <si>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</si>
  <si>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</si>
  <si>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</si>
  <si>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</si>
  <si>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</si>
  <si>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</si>
  <si>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</si>
  <si>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</si>
  <si>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</si>
  <si>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</si>
  <si>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</si>
  <si>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</si>
  <si>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</si>
  <si>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</si>
  <si>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</si>
  <si>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</si>
  <si>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</si>
  <si>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</si>
  <si>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</si>
  <si>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</si>
  <si>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</si>
  <si>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</si>
  <si>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</si>
  <si>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</si>
  <si>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</si>
  <si>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</si>
  <si>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</si>
  <si>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</si>
  <si>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</si>
  <si>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</si>
  <si>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</si>
  <si>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</si>
  <si>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</si>
  <si>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</si>
  <si>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</si>
  <si>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</si>
  <si>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</si>
  <si>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</si>
  <si>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</si>
  <si>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</si>
  <si>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</si>
  <si>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</si>
  <si>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</si>
  <si>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</si>
  <si>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</si>
  <si>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</si>
  <si>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</si>
  <si>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</si>
  <si>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</si>
  <si>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</si>
  <si>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</si>
  <si>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</si>
  <si>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</si>
  <si>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</si>
  <si>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</si>
  <si>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</si>
  <si>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</si>
  <si>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</si>
  <si>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</si>
  <si>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</si>
  <si>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</si>
  <si>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</si>
  <si>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</si>
  <si>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</si>
  <si>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</si>
  <si>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</si>
  <si>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</si>
  <si>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</si>
  <si>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</si>
  <si>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</si>
  <si>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</si>
  <si>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</si>
  <si>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</si>
  <si>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</si>
  <si>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</si>
  <si>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</si>
  <si>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</si>
  <si>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</si>
  <si>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</si>
  <si>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</si>
  <si>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</si>
  <si>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</si>
  <si>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</si>
  <si>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</si>
  <si>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</si>
  <si>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</si>
  <si>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</si>
  <si>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</si>
  <si>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</si>
  <si>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</si>
  <si>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</si>
  <si>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</si>
  <si>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</si>
  <si>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</si>
  <si>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</si>
  <si>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</si>
  <si>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</si>
  <si>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</si>
  <si>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</si>
  <si>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</si>
  <si>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</si>
  <si>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</si>
  <si>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</si>
  <si>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</si>
  <si>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</si>
  <si>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</si>
  <si>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</si>
  <si>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</si>
  <si>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</si>
  <si>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</si>
  <si>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</si>
  <si>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</si>
  <si>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</si>
  <si>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</si>
  <si>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</si>
  <si>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</si>
  <si>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</si>
  <si>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</si>
  <si>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</si>
  <si>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</si>
  <si>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</si>
  <si>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</si>
  <si>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</si>
  <si>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</si>
  <si>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</si>
  <si>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</si>
  <si>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</si>
  <si>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</si>
  <si>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</si>
  <si>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</si>
  <si>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</si>
  <si>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</si>
  <si>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</si>
  <si>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</si>
  <si>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</si>
  <si>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</si>
  <si>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</si>
  <si>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</si>
  <si>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</si>
  <si>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</si>
  <si>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</si>
  <si>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</si>
  <si>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</si>
  <si>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</si>
  <si>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</si>
  <si>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</si>
  <si>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</si>
  <si>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</si>
  <si>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</si>
  <si>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</si>
  <si>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</si>
  <si>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</si>
  <si>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</si>
  <si>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</si>
  <si>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</si>
  <si>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</si>
  <si>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</si>
  <si>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</si>
  <si>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</si>
  <si>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</si>
  <si>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</si>
  <si>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</si>
  <si>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</si>
  <si>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</si>
  <si>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</si>
  <si>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</si>
  <si>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</si>
  <si>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</si>
  <si>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</si>
  <si>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</si>
  <si>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</si>
  <si>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</si>
  <si>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</si>
  <si>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</si>
  <si>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</si>
  <si>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</si>
  <si>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</si>
  <si>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</si>
  <si>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</si>
  <si>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</si>
  <si>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</si>
  <si>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</si>
  <si>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</si>
  <si>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</si>
  <si>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</si>
  <si>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</si>
  <si>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</si>
  <si>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</si>
  <si>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</si>
  <si>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</si>
  <si>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</si>
  <si>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</si>
  <si>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</si>
  <si>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</si>
  <si>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</si>
  <si>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</si>
  <si>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</si>
  <si>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</si>
  <si>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</si>
  <si>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</si>
  <si>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</si>
  <si>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</si>
  <si>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</si>
  <si>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</si>
  <si>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</si>
  <si>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</si>
  <si>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</si>
  <si>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</si>
  <si>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</si>
  <si>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</si>
  <si>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</si>
  <si>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</si>
  <si>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</si>
  <si>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</si>
  <si>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</si>
  <si>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</si>
  <si>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</si>
  <si>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</si>
  <si>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</si>
  <si>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</si>
  <si>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</si>
  <si>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</si>
  <si>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</si>
  <si>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</si>
  <si>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</si>
  <si>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</si>
  <si>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</si>
  <si>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</si>
  <si>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</si>
  <si>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</si>
  <si>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</si>
  <si>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</si>
  <si>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</si>
  <si>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</si>
  <si>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</si>
  <si>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</si>
  <si>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</si>
  <si>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</si>
  <si>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</si>
  <si>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</si>
  <si>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</si>
  <si>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</si>
  <si>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</si>
  <si>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</si>
  <si>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</si>
  <si>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</si>
  <si>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</si>
  <si>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</si>
  <si>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</si>
  <si>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</si>
  <si>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</si>
  <si>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</si>
  <si>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</si>
  <si>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</si>
  <si>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</si>
  <si>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</si>
  <si>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</si>
  <si>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</si>
  <si>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</si>
  <si>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</si>
  <si>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</si>
  <si>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</si>
  <si>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</si>
  <si>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</si>
  <si>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</si>
  <si>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</si>
  <si>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</si>
  <si>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</si>
  <si>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</si>
  <si>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</si>
  <si>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</si>
  <si>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</si>
  <si>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</si>
  <si>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</si>
  <si>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</si>
  <si>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</si>
  <si>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</si>
  <si>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</si>
  <si>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</si>
  <si>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</si>
  <si>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</si>
  <si>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</si>
  <si>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</si>
  <si>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</si>
  <si>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</si>
  <si>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</si>
  <si>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</si>
  <si>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</si>
  <si>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</si>
  <si>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</si>
  <si>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</si>
  <si>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</si>
  <si>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</si>
  <si>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</si>
  <si>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</si>
  <si>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</si>
  <si>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</si>
  <si>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</si>
  <si>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</si>
  <si>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</si>
  <si>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</si>
  <si>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</si>
  <si>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</si>
  <si>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</si>
  <si>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</si>
  <si>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</si>
  <si>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</si>
  <si>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</si>
  <si>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</si>
  <si>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</si>
  <si>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</si>
  <si>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</si>
  <si>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</si>
  <si>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</si>
  <si>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</si>
  <si>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</si>
  <si>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</si>
  <si>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</si>
  <si>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</si>
  <si>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</si>
  <si>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</si>
  <si>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</si>
  <si>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</si>
  <si>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</si>
  <si>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</si>
  <si>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</si>
  <si>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</si>
  <si>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</si>
  <si>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</si>
  <si>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</si>
  <si>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</si>
  <si>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</si>
  <si>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</si>
  <si>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</si>
  <si>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</si>
  <si>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</si>
  <si>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</si>
  <si>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</si>
  <si>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</si>
  <si>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</si>
  <si>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</si>
  <si>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</si>
  <si>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</si>
  <si>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</si>
  <si>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</si>
  <si>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</si>
  <si>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</si>
  <si>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</si>
  <si>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</si>
  <si>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</si>
  <si>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</si>
  <si>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</si>
  <si>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</si>
  <si>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</si>
  <si>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</si>
  <si>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</si>
  <si>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</si>
  <si>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</si>
  <si>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</si>
  <si>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</si>
  <si>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</si>
  <si>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</si>
  <si>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</si>
  <si>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</si>
  <si>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</si>
  <si>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</si>
  <si>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</si>
  <si>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</si>
  <si>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</si>
  <si>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</si>
  <si>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</si>
  <si>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</si>
  <si>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</si>
  <si>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</si>
  <si>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</si>
  <si>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</si>
  <si>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</si>
  <si>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</si>
  <si>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</si>
  <si>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</si>
  <si>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</si>
  <si>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</si>
  <si>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</si>
  <si>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</si>
  <si>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</si>
  <si>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</si>
  <si>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</si>
  <si>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</si>
  <si>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</si>
  <si>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</si>
  <si>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</si>
  <si>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</si>
  <si>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</si>
  <si>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</si>
  <si>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</si>
  <si>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</si>
  <si>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</si>
  <si>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</si>
  <si>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</si>
  <si>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</si>
  <si>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</si>
  <si>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</si>
  <si>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</si>
  <si>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</si>
  <si>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</si>
  <si>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</si>
  <si>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</si>
  <si>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</si>
  <si>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</si>
  <si>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</si>
  <si>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</si>
  <si>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</si>
  <si>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</si>
  <si>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</si>
  <si>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</si>
  <si>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</si>
  <si>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</si>
  <si>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</si>
  <si>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</si>
  <si>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</si>
  <si>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</si>
  <si>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</si>
  <si>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</si>
  <si>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</si>
  <si>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</si>
  <si>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</si>
  <si>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</si>
  <si>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</si>
  <si>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</si>
  <si>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</si>
  <si>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</si>
  <si>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</si>
  <si>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</si>
  <si>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</si>
  <si>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</si>
  <si>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</si>
  <si>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</si>
  <si>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</si>
  <si>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</si>
  <si>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</si>
  <si>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</si>
  <si>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</si>
  <si>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</si>
  <si>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</si>
  <si>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</si>
  <si>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</si>
  <si>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</si>
  <si>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</si>
  <si>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</si>
  <si>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</si>
  <si>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</si>
  <si>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</si>
  <si>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</si>
  <si>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</si>
  <si>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</si>
  <si>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</si>
  <si>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</si>
  <si>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</si>
  <si>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</si>
  <si>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</si>
  <si>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</si>
  <si>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</si>
  <si>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</si>
  <si>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</si>
  <si>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</si>
  <si>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</si>
  <si>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</si>
  <si>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</si>
  <si>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</si>
  <si>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</si>
  <si>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</si>
  <si>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</si>
  <si>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</si>
  <si>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</si>
  <si>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</si>
  <si>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</si>
  <si>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</si>
  <si>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</si>
  <si>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</si>
  <si>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</si>
  <si>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</si>
  <si>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</si>
  <si>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</si>
  <si>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</si>
  <si>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</si>
  <si>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</si>
  <si>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</si>
  <si>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</si>
  <si>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</si>
  <si>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</si>
  <si>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</si>
  <si>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</si>
  <si>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</si>
  <si>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</si>
  <si>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</si>
  <si>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</si>
  <si>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</si>
  <si>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</si>
  <si>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</si>
  <si>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</si>
  <si>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</si>
  <si>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</si>
  <si>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</si>
  <si>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</si>
  <si>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</si>
  <si>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</si>
  <si>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</si>
  <si>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</si>
  <si>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</si>
  <si>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</si>
  <si>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</si>
  <si>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</si>
  <si>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</si>
  <si>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</si>
  <si>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</si>
  <si>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</si>
  <si>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</si>
  <si>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</si>
  <si>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</si>
  <si>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</si>
  <si>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</si>
  <si>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</si>
  <si>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</si>
  <si>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</si>
  <si>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</si>
  <si>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</si>
  <si>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</si>
  <si>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</si>
  <si>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</si>
  <si>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</si>
  <si>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</si>
  <si>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</si>
  <si>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</si>
  <si>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</si>
  <si>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</si>
  <si>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</si>
  <si>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</si>
  <si>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</si>
  <si>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</si>
  <si>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</si>
  <si>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</si>
  <si>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</si>
  <si>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</si>
  <si>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</si>
  <si>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</si>
  <si>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</si>
  <si>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</si>
  <si>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</si>
  <si>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</si>
  <si>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</si>
  <si>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</si>
  <si>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</si>
  <si>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</si>
  <si>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</si>
  <si>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</si>
  <si>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</si>
  <si>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</si>
  <si>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</si>
  <si>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</si>
  <si>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</si>
  <si>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</si>
  <si>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</si>
  <si>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</si>
  <si>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</si>
  <si>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</si>
  <si>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</si>
  <si>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</si>
  <si>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</si>
  <si>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</si>
  <si>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</si>
  <si>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</si>
  <si>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</si>
  <si>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</si>
  <si>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</si>
  <si>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</si>
  <si>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</si>
  <si>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</si>
  <si>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</si>
  <si>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</si>
  <si>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</si>
  <si>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</si>
  <si>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</si>
  <si>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</si>
  <si>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</si>
  <si>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</si>
  <si>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</si>
  <si>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</si>
  <si>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</si>
  <si>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</si>
  <si>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</si>
  <si>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</si>
  <si>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</si>
  <si>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</si>
  <si>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</si>
  <si>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</si>
  <si>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</si>
  <si>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</si>
  <si>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</si>
  <si>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</si>
  <si>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</si>
  <si>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</si>
  <si>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</si>
  <si>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</si>
  <si>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</si>
  <si>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</si>
  <si>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</si>
  <si>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</si>
  <si>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</si>
  <si>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</si>
  <si>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</si>
  <si>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</si>
  <si>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</si>
  <si>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</si>
  <si>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</si>
  <si>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</si>
  <si>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</si>
  <si>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</si>
  <si>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</si>
  <si>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</si>
  <si>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</si>
  <si>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</si>
  <si>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</si>
  <si>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</si>
  <si>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</si>
  <si>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</si>
  <si>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</si>
  <si>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</si>
  <si>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</si>
  <si>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</si>
  <si>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</si>
  <si>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</si>
  <si>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</si>
  <si>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</si>
  <si>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</si>
  <si>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</si>
  <si>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</si>
  <si>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</si>
  <si>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</si>
  <si>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</si>
  <si>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</si>
  <si>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</si>
  <si>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</si>
  <si>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</si>
  <si>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</si>
  <si>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</si>
  <si>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</si>
  <si>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</si>
  <si>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</si>
  <si>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</si>
  <si>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</si>
  <si>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</si>
  <si>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</si>
  <si>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</si>
  <si>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</si>
  <si>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</si>
  <si>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</si>
  <si>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</si>
  <si>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</si>
  <si>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</si>
  <si>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</si>
  <si>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</si>
  <si>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</si>
  <si>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</si>
  <si>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</si>
  <si>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</si>
  <si>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</si>
  <si>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</si>
  <si>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</si>
  <si>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</si>
  <si>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</si>
  <si>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</si>
  <si>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</si>
  <si>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</si>
  <si>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</si>
  <si>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</si>
  <si>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</si>
  <si>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</si>
  <si>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</si>
  <si>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</si>
  <si>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</si>
  <si>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</si>
  <si>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</si>
  <si>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</si>
  <si>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</si>
  <si>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</si>
  <si>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</si>
  <si>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</si>
  <si>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</si>
  <si>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</si>
  <si>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</si>
  <si>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</si>
  <si>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</si>
  <si>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</si>
  <si>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</si>
  <si>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</si>
  <si>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</si>
  <si>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</si>
  <si>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</si>
  <si>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</si>
  <si>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</si>
  <si>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</si>
  <si>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</si>
  <si>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</si>
  <si>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</si>
  <si>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</si>
  <si>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</si>
  <si>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</si>
  <si>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</si>
  <si>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</si>
  <si>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</si>
  <si>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</si>
  <si>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</si>
  <si>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</si>
  <si>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</si>
  <si>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</si>
  <si>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</si>
  <si>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</si>
  <si>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</si>
  <si>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</si>
  <si>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</si>
  <si>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</si>
  <si>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</si>
  <si>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</si>
  <si>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</si>
  <si>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</si>
  <si>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</si>
  <si>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</si>
  <si>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</si>
  <si>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</si>
  <si>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</si>
  <si>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</si>
  <si>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</si>
  <si>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</si>
  <si>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</si>
  <si>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</si>
  <si>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</si>
  <si>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</si>
  <si>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</si>
  <si>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</si>
  <si>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</si>
  <si>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</si>
  <si>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</si>
  <si>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</si>
  <si>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</si>
  <si>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</si>
  <si>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</si>
  <si>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</si>
  <si>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</si>
  <si>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</si>
  <si>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</si>
  <si>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</si>
  <si>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</si>
  <si>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</si>
  <si>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</si>
  <si>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</si>
  <si>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</si>
  <si>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</si>
  <si>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</si>
  <si>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</si>
  <si>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</si>
  <si>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</si>
  <si>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</si>
  <si>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</si>
  <si>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</si>
  <si>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</si>
  <si>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</si>
  <si>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</si>
  <si>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</si>
  <si>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</si>
  <si>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</si>
  <si>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</si>
  <si>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</si>
  <si>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</si>
  <si>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</si>
  <si>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</si>
  <si>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</si>
  <si>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</si>
  <si>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</si>
  <si>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</si>
  <si>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</si>
  <si>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</si>
  <si>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</si>
  <si>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</si>
  <si>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</si>
  <si>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</si>
  <si>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</si>
  <si>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</si>
  <si>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</si>
  <si>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</si>
  <si>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</si>
  <si>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</si>
  <si>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</si>
  <si>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</si>
  <si>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</si>
  <si>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</si>
  <si>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</si>
  <si>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</si>
  <si>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</si>
  <si>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</si>
  <si>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</si>
  <si>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</si>
  <si>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</si>
  <si>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</si>
  <si>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</si>
  <si>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</si>
  <si>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</si>
  <si>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</si>
  <si>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</si>
  <si>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</si>
  <si>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</si>
  <si>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</si>
  <si>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</si>
  <si>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</si>
  <si>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</si>
  <si>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</si>
  <si>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</si>
  <si>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</si>
  <si>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</si>
  <si>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</si>
  <si>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</si>
  <si>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</si>
  <si>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</si>
  <si>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</si>
  <si>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</si>
  <si>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</si>
  <si>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</si>
  <si>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</si>
  <si>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</si>
  <si>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</si>
  <si>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</si>
  <si>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</si>
  <si>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</si>
  <si>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</si>
  <si>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</si>
  <si>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</si>
  <si>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</si>
  <si>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</si>
  <si>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</si>
  <si>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</si>
  <si>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</si>
  <si>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</si>
  <si>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</si>
  <si>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</si>
  <si>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</si>
  <si>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</si>
  <si>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</si>
  <si>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</si>
  <si>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</si>
  <si>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</si>
  <si>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</si>
  <si>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</si>
  <si>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</si>
  <si>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</si>
  <si>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</si>
  <si>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</si>
  <si>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</si>
  <si>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</si>
  <si>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</si>
  <si>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</si>
  <si>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</si>
  <si>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</si>
  <si>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</si>
  <si>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</si>
  <si>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</si>
  <si>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</si>
  <si>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</si>
  <si>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</si>
  <si>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</si>
  <si>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</si>
  <si>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</si>
  <si>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</si>
  <si>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</si>
  <si>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</si>
  <si>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</si>
  <si>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</si>
  <si>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</si>
  <si>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</si>
  <si>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</si>
  <si>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</si>
  <si>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</si>
  <si>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</si>
  <si>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</si>
  <si>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</si>
  <si>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</si>
  <si>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</si>
  <si>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</si>
  <si>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</si>
  <si>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</si>
  <si>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</si>
  <si>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</si>
  <si>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</si>
  <si>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</si>
  <si>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</si>
  <si>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</si>
  <si>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</si>
  <si>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</si>
  <si>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</si>
  <si>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</si>
  <si>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</si>
  <si>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</si>
  <si>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</si>
  <si>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</si>
  <si>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</si>
  <si>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</si>
  <si>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</si>
  <si>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</si>
  <si>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</si>
  <si>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</si>
  <si>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</si>
  <si>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</si>
  <si>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</si>
  <si>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</si>
  <si>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</si>
  <si>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</si>
  <si>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</si>
  <si>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</si>
  <si>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</si>
  <si>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</si>
  <si>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</si>
  <si>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</si>
  <si>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</si>
  <si>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</si>
  <si>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</si>
  <si>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</si>
  <si>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</si>
  <si>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</si>
  <si>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</si>
  <si>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</si>
  <si>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</si>
  <si>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</si>
  <si>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</si>
  <si>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</si>
  <si>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</si>
  <si>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</si>
  <si>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</si>
  <si>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</si>
  <si>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</si>
  <si>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</si>
  <si>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</si>
  <si>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</si>
  <si>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</si>
  <si>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</si>
  <si>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</si>
  <si>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</si>
  <si>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</si>
  <si>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</si>
  <si>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</si>
  <si>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</si>
  <si>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</si>
  <si>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</si>
  <si>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</si>
  <si>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</si>
  <si>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</si>
  <si>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</si>
  <si>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</si>
  <si>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</si>
  <si>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</si>
  <si>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</si>
  <si>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</si>
  <si>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</si>
  <si>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</si>
  <si>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</si>
  <si>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</si>
  <si>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</si>
  <si>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</si>
  <si>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</si>
  <si>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</si>
  <si>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</si>
  <si>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</si>
  <si>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</si>
  <si>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</si>
  <si>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</si>
  <si>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</si>
  <si>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</si>
  <si>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</si>
  <si>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</si>
  <si>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</si>
  <si>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</si>
  <si>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</si>
  <si>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</si>
  <si>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</si>
  <si>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</si>
  <si>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</si>
  <si>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</si>
  <si>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</si>
  <si>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</si>
  <si>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</si>
  <si>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</si>
  <si>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</si>
  <si>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</si>
  <si>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</si>
  <si>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</si>
  <si>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</si>
  <si>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</si>
  <si>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</si>
  <si>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</si>
  <si>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</si>
  <si>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</si>
  <si>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</si>
  <si>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</si>
  <si>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</si>
  <si>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</si>
  <si>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</si>
  <si>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</si>
  <si>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</si>
  <si>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</si>
  <si>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</si>
  <si>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</si>
  <si>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</si>
  <si>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</si>
  <si>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</si>
  <si>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</si>
  <si>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</si>
  <si>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</si>
  <si>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</si>
  <si>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</si>
  <si>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</si>
  <si>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</si>
  <si>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</si>
  <si>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</si>
  <si>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</si>
  <si>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</si>
  <si>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</si>
  <si>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</si>
  <si>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</si>
  <si>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</si>
  <si>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</si>
  <si>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</si>
  <si>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</si>
  <si>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</si>
  <si>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</si>
  <si>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</si>
  <si>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</si>
  <si>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</si>
  <si>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</si>
  <si>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</si>
  <si>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</si>
  <si>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</si>
  <si>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</si>
  <si>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</si>
  <si>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</si>
  <si>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</si>
  <si>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</si>
  <si>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</si>
  <si>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</si>
  <si>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</si>
  <si>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</si>
  <si>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</si>
  <si>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</si>
  <si>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</si>
  <si>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</si>
  <si>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</si>
  <si>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</si>
  <si>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</si>
  <si>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</si>
  <si>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</si>
  <si>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</si>
  <si>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</si>
  <si>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</si>
  <si>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</si>
  <si>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</si>
  <si>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</si>
  <si>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</si>
  <si>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</si>
  <si>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</si>
  <si>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</si>
  <si>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</si>
  <si>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</si>
  <si>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</si>
  <si>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</si>
  <si>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</si>
  <si>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</si>
  <si>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</si>
  <si>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</si>
  <si>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</si>
  <si>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</si>
  <si>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</si>
  <si>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</si>
  <si>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</si>
  <si>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</si>
  <si>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</si>
  <si>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</si>
  <si>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</si>
  <si>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</si>
  <si>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</si>
  <si>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</si>
  <si>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</si>
  <si>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</si>
  <si>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</si>
  <si>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</si>
  <si>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</si>
  <si>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</si>
  <si>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</si>
  <si>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</si>
  <si>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</si>
  <si>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</si>
  <si>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</si>
  <si>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</si>
  <si>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</si>
  <si>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</si>
  <si>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</si>
  <si>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</si>
  <si>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</si>
  <si>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</si>
  <si>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</si>
  <si>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</si>
  <si>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</si>
  <si>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</si>
  <si>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</si>
  <si>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</si>
  <si>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</si>
  <si>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</si>
  <si>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</si>
  <si>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</si>
  <si>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</si>
  <si>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</si>
  <si>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</si>
  <si>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</si>
  <si>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</si>
  <si>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</si>
  <si>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</si>
  <si>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</si>
  <si>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</si>
  <si>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</si>
  <si>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</si>
  <si>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</si>
  <si>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</si>
  <si>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</si>
  <si>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</si>
  <si>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</si>
  <si>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</si>
  <si>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</si>
  <si>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</si>
  <si>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</si>
  <si>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</si>
  <si>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</si>
  <si>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</si>
  <si>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</si>
  <si>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</si>
  <si>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</si>
  <si>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</si>
  <si>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</si>
  <si>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</si>
  <si>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</si>
  <si>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</si>
  <si>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</si>
  <si>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</si>
  <si>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</si>
  <si>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</si>
  <si>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</si>
  <si>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</si>
  <si>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</si>
  <si>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</si>
  <si>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</si>
  <si>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</si>
  <si>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</si>
  <si>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</si>
  <si>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</si>
  <si>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</si>
  <si>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</si>
  <si>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</si>
  <si>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</si>
  <si>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</si>
  <si>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</si>
  <si>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</si>
  <si>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</si>
  <si>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</si>
  <si>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</si>
  <si>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</si>
  <si>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</si>
  <si>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</si>
  <si>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</si>
  <si>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</si>
  <si>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</si>
  <si>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</si>
  <si>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</si>
  <si>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</si>
  <si>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</si>
  <si>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</si>
  <si>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</si>
  <si>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</si>
  <si>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</si>
  <si>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</si>
  <si>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</si>
  <si>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</si>
  <si>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</si>
  <si>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</si>
  <si>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</si>
  <si>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</si>
  <si>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</si>
  <si>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</si>
  <si>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</si>
  <si>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</si>
  <si>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</si>
  <si>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</si>
  <si>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</si>
  <si>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</si>
  <si>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</si>
  <si>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</si>
  <si>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</si>
  <si>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</si>
  <si>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</si>
  <si>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</si>
  <si>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</si>
  <si>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</si>
  <si>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</si>
  <si>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</si>
  <si>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</si>
  <si>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</si>
  <si>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</si>
  <si>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</si>
  <si>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</si>
  <si>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</si>
  <si>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</si>
  <si>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</si>
  <si>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</si>
  <si>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</si>
  <si>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</si>
  <si>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</si>
  <si>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</si>
  <si>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</si>
  <si>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</si>
  <si>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</si>
  <si>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</si>
  <si>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</si>
  <si>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</si>
  <si>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</si>
  <si>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</si>
  <si>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</si>
  <si>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</si>
  <si>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</si>
  <si>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</si>
  <si>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</si>
  <si>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</si>
  <si>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</si>
  <si>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</si>
  <si>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</si>
  <si>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</si>
  <si>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</si>
  <si>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</si>
  <si>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</si>
  <si>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</si>
  <si>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</si>
  <si>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</si>
  <si>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</si>
  <si>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</si>
  <si>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</si>
  <si>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</si>
  <si>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</si>
  <si>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</si>
  <si>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</si>
  <si>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</si>
  <si>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</si>
  <si>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</si>
  <si>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</si>
  <si>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</si>
  <si>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</si>
  <si>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</si>
  <si>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</si>
  <si>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</si>
  <si>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</si>
  <si>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</si>
  <si>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</si>
  <si>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</si>
  <si>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</si>
  <si>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</si>
  <si>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</si>
  <si>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</si>
  <si>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</si>
  <si>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</si>
  <si>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</si>
  <si>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</si>
  <si>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</si>
  <si>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</si>
  <si>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</si>
  <si>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</si>
  <si>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</si>
  <si>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</si>
  <si>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</si>
  <si>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</si>
  <si>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</si>
  <si>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</si>
  <si>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</si>
  <si>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</si>
  <si>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</si>
  <si>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</si>
  <si>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</si>
  <si>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</si>
  <si>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</si>
  <si>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</si>
  <si>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</si>
  <si>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</si>
  <si>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</si>
  <si>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</si>
  <si>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</si>
  <si>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</si>
  <si>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</si>
  <si>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</si>
  <si>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</si>
  <si>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</si>
  <si>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</si>
  <si>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</si>
  <si>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</si>
  <si>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</si>
  <si>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</si>
  <si>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</si>
  <si>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</si>
  <si>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</si>
  <si>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</si>
  <si>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</si>
  <si>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</si>
  <si>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</si>
  <si>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</si>
  <si>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</si>
  <si>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</si>
  <si>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</si>
  <si>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</si>
  <si>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</si>
  <si>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</si>
  <si>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</si>
  <si>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</si>
  <si>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</si>
  <si>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</si>
  <si>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</si>
  <si>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</si>
  <si>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</si>
  <si>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</si>
  <si>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</si>
  <si>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</si>
  <si>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</si>
  <si>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</si>
  <si>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</si>
  <si>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</si>
  <si>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</si>
  <si>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</si>
  <si>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</si>
  <si>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</si>
  <si>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</si>
  <si>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</si>
  <si>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</si>
  <si>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</si>
  <si>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</si>
  <si>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</si>
  <si>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</si>
  <si>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</si>
  <si>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</si>
  <si>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</si>
  <si>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</si>
  <si>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</si>
  <si>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</si>
  <si>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</si>
  <si>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</si>
  <si>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</si>
  <si>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</si>
  <si>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</si>
  <si>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</si>
  <si>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</si>
  <si>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</si>
  <si>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</si>
  <si>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</si>
  <si>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</si>
  <si>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</si>
  <si>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</si>
  <si>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</si>
  <si>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</si>
  <si>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</si>
  <si>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</si>
  <si>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</si>
  <si>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</si>
  <si>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</si>
  <si>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</si>
  <si>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</si>
  <si>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</si>
  <si>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</si>
  <si>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</si>
  <si>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</si>
  <si>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</si>
  <si>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</si>
  <si>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</si>
  <si>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</si>
  <si>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</si>
  <si>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</si>
  <si>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</si>
  <si>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</si>
  <si>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</si>
  <si>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</si>
  <si>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</si>
  <si>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</si>
  <si>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</si>
  <si>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</si>
  <si>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</si>
  <si>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</si>
  <si>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</si>
  <si>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</si>
  <si>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</si>
  <si>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</si>
  <si>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</si>
  <si>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</si>
  <si>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</si>
  <si>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</si>
  <si>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</si>
  <si>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</si>
  <si>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</si>
  <si>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</si>
  <si>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</si>
  <si>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</si>
  <si>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</si>
  <si>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</si>
  <si>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</si>
  <si>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</si>
  <si>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</si>
  <si>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</si>
  <si>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</si>
  <si>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</si>
  <si>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</si>
  <si>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</si>
  <si>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</si>
  <si>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</si>
  <si>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</si>
  <si>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</si>
  <si>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</si>
  <si>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</si>
  <si>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</si>
  <si>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</si>
  <si>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</si>
  <si>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</si>
  <si>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</si>
  <si>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</si>
  <si>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</si>
  <si>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</si>
  <si>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</si>
  <si>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</si>
  <si>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</si>
  <si>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</si>
  <si>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</si>
  <si>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</si>
  <si>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</si>
  <si>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</si>
  <si>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</si>
  <si>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</si>
  <si>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</si>
  <si>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</si>
  <si>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</si>
  <si>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</si>
  <si>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</si>
  <si>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</si>
  <si>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</si>
  <si>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</si>
  <si>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</si>
  <si>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</si>
  <si>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</si>
  <si>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</si>
  <si>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</si>
  <si>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</si>
  <si>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</si>
  <si>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</si>
  <si>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</si>
  <si>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</si>
  <si>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</si>
  <si>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</si>
  <si>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</si>
  <si>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</si>
  <si>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</si>
  <si>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</si>
  <si>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</si>
  <si>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</si>
  <si>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</si>
  <si>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</si>
  <si>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</si>
  <si>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</si>
  <si>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</si>
  <si>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</si>
  <si>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</si>
  <si>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</si>
  <si>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</si>
  <si>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</si>
  <si>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</si>
  <si>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</si>
  <si>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</si>
  <si>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</si>
  <si>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</si>
  <si>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</si>
  <si>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</si>
  <si>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</si>
  <si>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</si>
  <si>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</si>
  <si>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</si>
  <si>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</si>
  <si>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</si>
  <si>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</si>
  <si>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</si>
  <si>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</si>
  <si>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</si>
  <si>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</si>
  <si>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</si>
  <si>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</si>
  <si>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</si>
  <si>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</si>
  <si>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</si>
  <si>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</si>
  <si>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</si>
  <si>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</si>
  <si>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</si>
  <si>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</si>
  <si>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</si>
  <si>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</si>
  <si>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</si>
  <si>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</si>
  <si>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</si>
  <si>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</si>
  <si>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</si>
  <si>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</si>
  <si>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</si>
  <si>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</si>
  <si>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</si>
  <si>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</si>
  <si>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</si>
  <si>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</si>
  <si>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</si>
  <si>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</si>
  <si>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</si>
  <si>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</si>
  <si>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</si>
  <si>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</si>
  <si>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</si>
  <si>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</si>
  <si>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</si>
  <si>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</si>
  <si>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</si>
  <si>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</si>
  <si>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</si>
  <si>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</si>
  <si>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</si>
  <si>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</si>
  <si>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</si>
  <si>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</si>
  <si>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</si>
  <si>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</si>
  <si>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</si>
  <si>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</si>
  <si>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</si>
  <si>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</si>
  <si>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</si>
  <si>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</si>
  <si>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</si>
  <si>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</si>
  <si>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</si>
  <si>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</si>
  <si>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</si>
  <si>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</si>
  <si>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</si>
  <si>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</si>
  <si>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</si>
  <si>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</si>
  <si>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</si>
  <si>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</si>
  <si>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</si>
  <si>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</si>
  <si>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</si>
  <si>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</si>
  <si>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</si>
  <si>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</si>
  <si>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</si>
  <si>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</si>
  <si>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</si>
  <si>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</si>
  <si>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</si>
  <si>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</si>
  <si>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</si>
  <si>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</si>
  <si>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</si>
  <si>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</si>
  <si>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</si>
  <si>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</si>
  <si>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</si>
  <si>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</si>
  <si>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</si>
  <si>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</si>
  <si>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</si>
  <si>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</si>
  <si>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</si>
  <si>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</si>
  <si>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</si>
  <si>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</si>
  <si>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</si>
  <si>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</si>
  <si>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</si>
  <si>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</si>
  <si>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</si>
  <si>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</si>
  <si>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</si>
  <si>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</si>
  <si>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</si>
  <si>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</si>
  <si>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</si>
  <si>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</si>
  <si>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</si>
  <si>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</si>
  <si>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</si>
  <si>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</si>
  <si>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</si>
  <si>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</si>
  <si>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</si>
  <si>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</si>
  <si>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</si>
  <si>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</si>
  <si>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</si>
  <si>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</si>
  <si>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</si>
  <si>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</si>
  <si>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</si>
  <si>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</si>
  <si>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</si>
  <si>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</si>
  <si>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</si>
  <si>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</si>
  <si>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</si>
  <si>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</si>
  <si>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</si>
  <si>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</si>
  <si>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</si>
  <si>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</si>
  <si>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</si>
  <si>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</si>
  <si>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</si>
  <si>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</si>
  <si>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</si>
  <si>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</si>
  <si>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</si>
  <si>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</si>
  <si>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</si>
  <si>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</si>
  <si>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</si>
  <si>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</si>
  <si>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</si>
  <si>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</si>
  <si>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</si>
  <si>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</si>
  <si>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</si>
  <si>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</si>
  <si>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</si>
  <si>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</si>
  <si>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</si>
  <si>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</si>
  <si>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</si>
  <si>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</si>
  <si>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</si>
  <si>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</si>
  <si>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</si>
  <si>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</si>
  <si>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</si>
  <si>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</si>
  <si>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</si>
  <si>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</si>
  <si>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</si>
  <si>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</si>
  <si>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</si>
  <si>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</si>
  <si>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</si>
  <si>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</si>
  <si>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</si>
  <si>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</si>
  <si>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</si>
  <si>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</si>
  <si>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</si>
  <si>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</si>
  <si>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</si>
  <si>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</si>
  <si>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</si>
  <si>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</si>
  <si>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</si>
  <si>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</si>
  <si>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</si>
  <si>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</si>
  <si>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</si>
  <si>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</si>
  <si>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</si>
  <si>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</si>
  <si>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</si>
  <si>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</si>
  <si>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</si>
  <si>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</si>
  <si>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</si>
  <si>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</si>
  <si>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</si>
  <si>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</si>
  <si>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</si>
  <si>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</si>
  <si>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</si>
  <si>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</si>
  <si>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</si>
  <si>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</si>
  <si>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</si>
  <si>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</si>
  <si>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</si>
  <si>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</si>
  <si>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</si>
  <si>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</si>
  <si>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</si>
  <si>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</si>
  <si>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</si>
  <si>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</si>
  <si>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</si>
  <si>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</si>
  <si>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</si>
  <si>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</si>
  <si>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</si>
  <si>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</si>
  <si>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</si>
  <si>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</si>
  <si>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</si>
  <si>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</si>
  <si>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</si>
  <si>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</si>
  <si>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</si>
  <si>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</si>
  <si>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</si>
  <si>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</si>
  <si>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</si>
  <si>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</si>
  <si>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</si>
  <si>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</si>
  <si>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</si>
  <si>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</si>
  <si>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</si>
  <si>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</si>
  <si>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</si>
  <si>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</si>
  <si>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</si>
  <si>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</si>
  <si>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</si>
  <si>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</si>
  <si>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</si>
  <si>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</si>
  <si>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</si>
  <si>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</si>
  <si>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</si>
  <si>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</si>
  <si>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</si>
  <si>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</si>
  <si>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</si>
  <si>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</si>
  <si>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</si>
  <si>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</si>
  <si>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</si>
  <si>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</si>
  <si>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</si>
  <si>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</si>
  <si>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</si>
  <si>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</si>
  <si>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</si>
  <si>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</si>
  <si>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</si>
  <si>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</si>
  <si>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</si>
  <si>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</si>
  <si>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</si>
  <si>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</si>
  <si>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</si>
  <si>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</si>
  <si>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</si>
  <si>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</si>
  <si>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</si>
  <si>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</si>
  <si>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</si>
  <si>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</si>
  <si>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</si>
  <si>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</si>
  <si>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</si>
  <si>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</si>
  <si>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</si>
  <si>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</si>
  <si>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</si>
  <si>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</si>
  <si>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</si>
  <si>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</si>
  <si>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</si>
  <si>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</si>
  <si>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</si>
  <si>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</si>
  <si>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</si>
  <si>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</si>
  <si>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</si>
  <si>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</si>
  <si>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</si>
  <si>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</si>
  <si>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</si>
  <si>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</si>
  <si>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</si>
  <si>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</si>
  <si>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</si>
  <si>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</si>
  <si>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</si>
  <si>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</si>
  <si>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</si>
  <si>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</si>
  <si>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</si>
  <si>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</si>
  <si>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</si>
  <si>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</si>
  <si>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</si>
  <si>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</si>
  <si>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</si>
  <si>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</si>
  <si>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</si>
  <si>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</si>
  <si>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</si>
  <si>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</si>
  <si>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</si>
  <si>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</si>
  <si>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</si>
  <si>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</si>
  <si>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</si>
  <si>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</si>
  <si>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</si>
  <si>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</si>
  <si>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</si>
  <si>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</si>
  <si>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</si>
  <si>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</si>
  <si>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</si>
  <si>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</si>
  <si>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</si>
  <si>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</si>
  <si>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</si>
  <si>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</si>
  <si>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</si>
  <si>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</si>
  <si>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</si>
  <si>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</si>
  <si>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</si>
  <si>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</si>
  <si>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</si>
  <si>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</si>
  <si>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</si>
  <si>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</si>
  <si>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</si>
  <si>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</si>
  <si>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</si>
  <si>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</si>
  <si>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</si>
  <si>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</si>
  <si>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</si>
  <si>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</si>
  <si>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</si>
  <si>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</si>
  <si>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</si>
  <si>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</si>
  <si>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</si>
  <si>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</si>
  <si>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</si>
  <si>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</si>
  <si>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</si>
  <si>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</si>
  <si>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</si>
  <si>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</si>
  <si>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</si>
  <si>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</si>
  <si>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</si>
  <si>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</si>
  <si>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</si>
  <si>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</si>
  <si>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</si>
  <si>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</si>
  <si>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</si>
  <si>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</si>
  <si>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</si>
  <si>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</si>
  <si>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</si>
  <si>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</si>
  <si>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</si>
  <si>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</si>
  <si>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</si>
  <si>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</si>
  <si>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</si>
  <si>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</si>
  <si>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</si>
  <si>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</si>
  <si>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</si>
  <si>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</si>
  <si>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</si>
  <si>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</si>
  <si>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</si>
  <si>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</si>
  <si>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</si>
  <si>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</si>
  <si>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</si>
  <si>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</si>
  <si>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</si>
  <si>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</si>
  <si>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</si>
  <si>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</si>
  <si>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</si>
  <si>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</si>
  <si>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</si>
  <si>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</si>
  <si>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</si>
  <si>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</si>
  <si>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</si>
  <si>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</si>
  <si>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</si>
  <si>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</si>
  <si>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</si>
  <si>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</si>
  <si>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</si>
  <si>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</si>
  <si>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</si>
  <si>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</si>
  <si>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</si>
  <si>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</si>
  <si>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</si>
  <si>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</si>
  <si>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</si>
  <si>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</si>
  <si>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</si>
  <si>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</si>
  <si>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</si>
  <si>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</si>
  <si>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</si>
  <si>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</si>
  <si>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</si>
  <si>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</si>
  <si>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</si>
  <si>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</si>
  <si>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</si>
  <si>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</si>
  <si>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</si>
  <si>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</si>
  <si>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</si>
  <si>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</si>
  <si>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</si>
  <si>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</si>
  <si>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</si>
  <si>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</si>
  <si>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</si>
  <si>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</si>
  <si>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</si>
  <si>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</si>
  <si>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</si>
  <si>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</si>
  <si>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</si>
  <si>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</si>
  <si>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</si>
  <si>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</si>
  <si>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</si>
  <si>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</si>
  <si>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</si>
  <si>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</si>
  <si>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</si>
  <si>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</si>
  <si>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</si>
  <si>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</si>
  <si>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</si>
  <si>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</si>
  <si>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</si>
  <si>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</si>
  <si>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</si>
  <si>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</si>
  <si>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</si>
  <si>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</si>
  <si>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</si>
  <si>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</si>
  <si>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</si>
  <si>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</si>
  <si>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</si>
  <si>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</si>
  <si>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</si>
  <si>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</si>
  <si>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</si>
  <si>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</si>
  <si>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</si>
  <si>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</si>
  <si>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</si>
  <si>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</si>
  <si>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</si>
  <si>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</si>
  <si>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</si>
  <si>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</si>
  <si>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</si>
  <si>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</si>
  <si>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</si>
  <si>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</si>
  <si>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</si>
  <si>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</si>
  <si>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</si>
  <si>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</si>
  <si>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</si>
  <si>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</si>
  <si>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</si>
  <si>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</si>
  <si>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</si>
  <si>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</si>
  <si>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</si>
  <si>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</si>
  <si>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</si>
  <si>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</si>
  <si>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</si>
  <si>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</si>
  <si>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</si>
  <si>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</si>
  <si>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</si>
  <si>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</si>
  <si>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</si>
  <si>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</si>
  <si>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</si>
  <si>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</si>
  <si>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</si>
  <si>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</si>
  <si>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</si>
  <si>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</si>
  <si>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</si>
  <si>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</si>
  <si>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</si>
  <si>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</si>
  <si>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</si>
  <si>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</si>
  <si>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</si>
  <si>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</si>
  <si>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</si>
  <si>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</si>
  <si>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</si>
  <si>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</si>
  <si>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</si>
  <si>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</si>
  <si>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</si>
  <si>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</si>
  <si>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</si>
  <si>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</si>
  <si>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</si>
  <si>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</si>
  <si>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</si>
  <si>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</si>
  <si>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</si>
  <si>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</si>
  <si>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</si>
  <si>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</si>
  <si>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</si>
  <si>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</si>
  <si>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</si>
  <si>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</si>
  <si>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</si>
  <si>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</si>
  <si>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</si>
  <si>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</si>
  <si>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</si>
  <si>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</si>
  <si>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</si>
  <si>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</si>
  <si>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</si>
  <si>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</si>
  <si>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</si>
  <si>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</si>
  <si>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</si>
  <si>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</si>
  <si>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</si>
  <si>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</si>
  <si>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</si>
  <si>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</si>
  <si>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</si>
  <si>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</si>
  <si>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</si>
  <si>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</si>
  <si>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</si>
  <si>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</si>
  <si>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</si>
  <si>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</si>
  <si>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</si>
  <si>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</si>
  <si>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</si>
  <si>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</si>
  <si>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</si>
  <si>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</si>
  <si>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</si>
  <si>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</si>
  <si>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</si>
  <si>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</si>
  <si>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</si>
  <si>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</si>
  <si>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</si>
  <si>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</si>
  <si>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</si>
  <si>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</si>
  <si>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</si>
  <si>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</si>
  <si>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</si>
  <si>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</si>
  <si>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</si>
  <si>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</si>
  <si>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</si>
  <si>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</si>
  <si>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</si>
  <si>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</si>
  <si>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</si>
  <si>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</si>
  <si>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</si>
  <si>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</si>
  <si>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</si>
  <si>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</si>
  <si>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</si>
  <si>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</si>
  <si>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</si>
  <si>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</si>
  <si>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</si>
  <si>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</si>
  <si>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</si>
  <si>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</si>
  <si>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</si>
  <si>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</si>
  <si>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</si>
  <si>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</si>
  <si>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</si>
  <si>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</si>
  <si>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</si>
  <si>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</si>
  <si>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</si>
  <si>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</si>
  <si>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</si>
  <si>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</si>
  <si>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</si>
  <si>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</si>
  <si>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</si>
  <si>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</si>
  <si>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</si>
  <si>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</si>
  <si>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</si>
  <si>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</si>
  <si>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</si>
  <si>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</si>
  <si>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</si>
  <si>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</si>
  <si>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</si>
  <si>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</si>
  <si>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</si>
  <si>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</si>
  <si>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</si>
  <si>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</si>
  <si>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</si>
  <si>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</si>
  <si>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</si>
  <si>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</si>
  <si>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</si>
  <si>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</si>
  <si>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</si>
  <si>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</si>
  <si>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</si>
  <si>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</si>
  <si>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</si>
  <si>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</si>
  <si>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</si>
  <si>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</si>
  <si>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</si>
  <si>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</si>
  <si>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</si>
  <si>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</si>
  <si>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</si>
  <si>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</si>
  <si>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</si>
  <si>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</si>
  <si>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</si>
  <si>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</si>
  <si>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</si>
  <si>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</si>
  <si>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</si>
  <si>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</si>
  <si>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</si>
  <si>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</si>
  <si>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</si>
  <si>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</si>
  <si>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</si>
  <si>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</si>
  <si>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</si>
  <si>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</si>
  <si>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</si>
  <si>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</si>
  <si>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</si>
  <si>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</si>
  <si>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</si>
  <si>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</si>
  <si>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</si>
  <si>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</si>
  <si>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</si>
  <si>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</si>
  <si>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</si>
  <si>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</si>
  <si>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</si>
  <si>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</si>
  <si>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</si>
  <si>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</si>
  <si>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</si>
  <si>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</si>
  <si>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</si>
  <si>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</si>
  <si>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</si>
  <si>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</si>
  <si>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</si>
  <si>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</si>
  <si>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</si>
  <si>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</si>
  <si>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</si>
  <si>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</si>
  <si>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</si>
  <si>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</si>
  <si>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</si>
  <si>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</si>
  <si>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</si>
  <si>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</si>
  <si>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</si>
  <si>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</si>
  <si>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</si>
  <si>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</si>
  <si>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</si>
  <si>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</si>
  <si>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</si>
  <si>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</si>
  <si>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</si>
  <si>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</si>
  <si>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</si>
  <si>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</si>
  <si>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</si>
  <si>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</si>
  <si>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</si>
  <si>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</si>
  <si>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</si>
  <si>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</si>
  <si>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</si>
  <si>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</si>
  <si>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</si>
  <si>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</si>
  <si>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</si>
  <si>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</si>
  <si>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</si>
  <si>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</si>
  <si>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</si>
  <si>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</si>
  <si>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</si>
  <si>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</si>
  <si>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</si>
  <si>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</si>
  <si>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</si>
  <si>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</si>
  <si>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</si>
  <si>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</si>
  <si>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</si>
  <si>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</si>
  <si>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</si>
  <si>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</si>
  <si>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</si>
  <si>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</si>
  <si>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</si>
  <si>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</si>
  <si>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</si>
  <si>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</si>
  <si>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</si>
  <si>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</si>
  <si>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</si>
  <si>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</si>
  <si>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</si>
  <si>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</si>
  <si>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</si>
  <si>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</si>
  <si>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</si>
  <si>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</si>
  <si>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</si>
  <si>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</si>
  <si>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</si>
  <si>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</si>
  <si>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</si>
  <si>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</si>
  <si>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</si>
  <si>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</si>
  <si>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</si>
  <si>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</si>
  <si>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</si>
  <si>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</si>
  <si>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</si>
  <si>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</si>
  <si>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</si>
  <si>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</si>
  <si>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</si>
  <si>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</si>
  <si>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</si>
  <si>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</si>
  <si>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</si>
  <si>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</si>
  <si>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</si>
  <si>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</si>
  <si>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</si>
  <si>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</si>
  <si>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</si>
  <si>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</si>
  <si>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</si>
  <si>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</si>
  <si>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</si>
  <si>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</si>
  <si>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</si>
  <si>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</si>
  <si>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</si>
  <si>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</si>
  <si>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</si>
  <si>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</si>
  <si>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</si>
  <si>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</si>
  <si>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</si>
  <si>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</si>
  <si>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</si>
  <si>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</si>
  <si>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</si>
  <si>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</si>
  <si>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</si>
  <si>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</si>
  <si>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</si>
  <si>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</si>
  <si>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</si>
  <si>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</si>
  <si>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</si>
  <si>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</si>
  <si>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</si>
  <si>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</si>
  <si>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</si>
  <si>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</si>
  <si>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</si>
  <si>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</si>
  <si>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</si>
  <si>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</si>
  <si>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</si>
  <si>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</si>
  <si>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</si>
  <si>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</si>
  <si>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</si>
  <si>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</si>
  <si>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</si>
  <si>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</si>
  <si>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</si>
  <si>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</si>
  <si>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</si>
  <si>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</si>
  <si>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</si>
  <si>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</si>
  <si>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</si>
  <si>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</si>
  <si>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</si>
  <si>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</si>
  <si>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</si>
  <si>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</si>
  <si>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</si>
  <si>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</si>
  <si>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</si>
  <si>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</si>
  <si>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</si>
  <si>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</si>
  <si>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</si>
  <si>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</si>
  <si>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</si>
  <si>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</si>
  <si>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</si>
  <si>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</si>
  <si>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</si>
  <si>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</si>
  <si>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</si>
  <si>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</si>
  <si>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</si>
  <si>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</si>
  <si>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</si>
  <si>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</si>
  <si>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</si>
  <si>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</si>
  <si>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</si>
  <si>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</si>
  <si>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</si>
  <si>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</si>
  <si>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</si>
  <si>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</si>
  <si>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</si>
  <si>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</si>
  <si>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</si>
  <si>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</si>
  <si>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</si>
  <si>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</si>
  <si>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</si>
  <si>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</si>
  <si>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</si>
  <si>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</si>
  <si>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</si>
  <si>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</si>
  <si>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</si>
  <si>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</si>
  <si>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</si>
  <si>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</si>
  <si>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</si>
  <si>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</si>
  <si>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</si>
  <si>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</si>
  <si>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</si>
  <si>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</si>
  <si>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</si>
  <si>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</si>
  <si>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</si>
  <si>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</si>
  <si>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</si>
  <si>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</si>
  <si>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</si>
  <si>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</si>
  <si>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</si>
  <si>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</si>
  <si>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</si>
  <si>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</si>
  <si>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</si>
  <si>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</si>
  <si>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</si>
  <si>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</si>
  <si>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</si>
  <si>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</si>
  <si>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</si>
  <si>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</si>
  <si>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</si>
  <si>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</si>
  <si>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</si>
  <si>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</si>
  <si>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</si>
  <si>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</si>
  <si>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</si>
  <si>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</si>
  <si>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</si>
  <si>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</si>
  <si>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</si>
  <si>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</si>
  <si>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</si>
  <si>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</si>
  <si>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</si>
  <si>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</si>
  <si>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</si>
  <si>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</si>
  <si>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</si>
  <si>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</si>
  <si>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</si>
  <si>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</si>
  <si>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</si>
  <si>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</si>
  <si>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</si>
  <si>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</si>
  <si>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</si>
  <si>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</si>
  <si>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</si>
  <si>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</si>
  <si>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</si>
  <si>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</si>
  <si>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</si>
  <si>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</si>
  <si>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</si>
  <si>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</si>
  <si>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</si>
  <si>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</si>
  <si>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</si>
  <si>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</si>
  <si>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</si>
  <si>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</si>
  <si>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</si>
  <si>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</si>
  <si>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</si>
  <si>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</si>
  <si>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</si>
  <si>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</si>
  <si>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</si>
  <si>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</si>
  <si>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</si>
  <si>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</si>
  <si>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</si>
  <si>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</si>
  <si>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</si>
  <si>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</si>
  <si>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</si>
  <si>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</si>
  <si>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</si>
  <si>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</si>
  <si>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</si>
  <si>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</si>
  <si>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</si>
  <si>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</si>
  <si>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</si>
  <si>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</si>
  <si>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</si>
  <si>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</si>
  <si>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</si>
  <si>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</si>
  <si>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</si>
  <si>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</si>
  <si>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</si>
  <si>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</si>
  <si>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</si>
  <si>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</si>
  <si>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</si>
  <si>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</si>
  <si>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</si>
  <si>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</si>
  <si>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</si>
  <si>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</si>
  <si>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</si>
  <si>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</si>
  <si>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</si>
  <si>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</si>
  <si>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</si>
  <si>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</si>
  <si>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</si>
  <si>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</si>
  <si>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</si>
  <si>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</si>
  <si>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</si>
  <si>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</si>
  <si>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</si>
  <si>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</si>
  <si>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</si>
  <si>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</si>
  <si>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</si>
  <si>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</si>
  <si>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</si>
  <si>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</si>
  <si>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</si>
  <si>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</si>
  <si>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</si>
  <si>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</si>
  <si>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</si>
  <si>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</si>
  <si>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</si>
  <si>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</si>
  <si>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</si>
  <si>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</si>
  <si>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</si>
  <si>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</si>
  <si>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</si>
  <si>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</si>
  <si>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</si>
  <si>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</si>
  <si>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</si>
  <si>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</si>
  <si>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</si>
  <si>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</si>
  <si>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</si>
  <si>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</si>
  <si>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</si>
  <si>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</si>
  <si>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</si>
  <si>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</si>
  <si>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</si>
  <si>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</si>
  <si>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</si>
  <si>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</si>
  <si>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</si>
  <si>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</si>
  <si>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</si>
  <si>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</si>
  <si>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</si>
  <si>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</si>
  <si>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</si>
  <si>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</si>
  <si>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</si>
  <si>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</si>
  <si>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</si>
  <si>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</si>
  <si>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</si>
  <si>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</si>
  <si>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</si>
  <si>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</si>
  <si>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</si>
  <si>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</si>
  <si>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</si>
  <si>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</si>
  <si>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</si>
  <si>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</si>
  <si>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</si>
  <si>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</si>
  <si>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</si>
  <si>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</si>
  <si>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</si>
  <si>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</si>
  <si>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</si>
  <si>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</si>
  <si>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</si>
  <si>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</si>
  <si>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</si>
  <si>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</si>
  <si>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</si>
  <si>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</si>
  <si>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</si>
  <si>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</si>
  <si>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</si>
  <si>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</si>
  <si>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</si>
  <si>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</si>
  <si>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</si>
  <si>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</si>
  <si>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</si>
  <si>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</si>
  <si>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</si>
  <si>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</si>
  <si>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</si>
  <si>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</si>
  <si>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</si>
  <si>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</si>
  <si>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</si>
  <si>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</si>
  <si>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</si>
  <si>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</si>
  <si>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</si>
  <si>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</si>
  <si>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</si>
  <si>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</si>
  <si>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</si>
  <si>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</si>
  <si>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</si>
  <si>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</si>
  <si>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</si>
  <si>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</si>
  <si>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</si>
  <si>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</si>
  <si>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</si>
  <si>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</si>
  <si>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</si>
  <si>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</si>
  <si>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</si>
  <si>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</si>
  <si>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</si>
  <si>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</si>
  <si>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</si>
  <si>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</si>
  <si>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</si>
  <si>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</si>
  <si>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</si>
  <si>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</si>
  <si>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</si>
  <si>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</si>
  <si>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</si>
  <si>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</si>
  <si>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</si>
  <si>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</si>
  <si>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</si>
  <si>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</si>
  <si>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</si>
  <si>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</si>
  <si>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</si>
  <si>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</si>
  <si>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</si>
  <si>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</si>
  <si>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</si>
  <si>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</si>
  <si>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</si>
  <si>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</si>
  <si>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</si>
  <si>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</si>
  <si>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</si>
  <si>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</si>
  <si>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</si>
  <si>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</si>
  <si>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</si>
  <si>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</si>
  <si>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</si>
  <si>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</si>
  <si>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</si>
  <si>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</si>
  <si>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</si>
  <si>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</si>
  <si>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</si>
  <si>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</si>
  <si>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</si>
  <si>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</si>
  <si>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</si>
  <si>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</si>
  <si>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</si>
  <si>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</si>
  <si>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</si>
  <si>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</si>
  <si>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</si>
  <si>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</si>
  <si>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</si>
  <si>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</si>
  <si>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</si>
  <si>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</si>
  <si>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</si>
  <si>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</si>
  <si>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</si>
  <si>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</si>
  <si>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</si>
  <si>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</si>
  <si>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</si>
  <si>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</si>
  <si>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</si>
  <si>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</si>
  <si>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</si>
  <si>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</si>
  <si>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</si>
  <si>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</si>
  <si>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</si>
  <si>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</si>
  <si>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</si>
  <si>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</si>
  <si>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</si>
  <si>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</si>
  <si>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</si>
  <si>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</si>
  <si>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</si>
  <si>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</si>
  <si>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</si>
  <si>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</si>
  <si>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</si>
  <si>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</si>
  <si>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</si>
  <si>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</si>
  <si>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</si>
  <si>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</si>
  <si>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</si>
  <si>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</si>
  <si>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</si>
  <si>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</si>
  <si>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</si>
  <si>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</si>
  <si>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</si>
  <si>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</si>
  <si>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</si>
  <si>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</si>
  <si>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</si>
  <si>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</si>
  <si>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</si>
  <si>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</si>
  <si>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</si>
  <si>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</si>
  <si>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</si>
  <si>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</si>
  <si>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</si>
  <si>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</si>
  <si>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</si>
  <si>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</si>
  <si>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</si>
  <si>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</si>
  <si>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</si>
  <si>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</si>
  <si>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</si>
  <si>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</si>
  <si>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</si>
  <si>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</si>
  <si>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</si>
  <si>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</si>
  <si>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</si>
  <si>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</si>
  <si>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</si>
  <si>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</si>
  <si>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</si>
  <si>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</si>
  <si>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</si>
  <si>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</si>
  <si>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</si>
  <si>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</si>
  <si>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</si>
  <si>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</si>
  <si>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</si>
  <si>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</si>
  <si>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</si>
  <si>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</si>
  <si>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</si>
  <si>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</si>
  <si>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</si>
  <si>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</si>
  <si>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</si>
  <si>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</si>
  <si>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</si>
  <si>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</si>
  <si>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</si>
  <si>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</si>
  <si>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</si>
  <si>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</si>
  <si>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</si>
  <si>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</si>
  <si>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</si>
  <si>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</si>
  <si>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</si>
  <si>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</si>
  <si>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</si>
  <si>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</si>
  <si>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</si>
  <si>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</si>
  <si>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</si>
  <si>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</si>
  <si>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</si>
  <si>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</si>
  <si>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</si>
  <si>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</si>
  <si>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</si>
  <si>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</si>
  <si>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</si>
  <si>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</si>
  <si>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</si>
  <si>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</si>
  <si>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</si>
  <si>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</si>
  <si>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</si>
  <si>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</si>
  <si>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</si>
  <si>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</si>
  <si>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</si>
  <si>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</si>
  <si>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</si>
  <si>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</si>
  <si>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</si>
  <si>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</si>
  <si>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</si>
  <si>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</si>
  <si>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</si>
  <si>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</si>
  <si>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</si>
  <si>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</si>
  <si>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</si>
  <si>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</si>
  <si>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</si>
  <si>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</si>
  <si>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</si>
  <si>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</si>
  <si>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</si>
  <si>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</si>
  <si>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</si>
  <si>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</si>
  <si>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</si>
  <si>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</si>
  <si>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</si>
  <si>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</si>
  <si>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</si>
  <si>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</si>
  <si>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</si>
  <si>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</si>
  <si>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</si>
  <si>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</si>
  <si>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</si>
  <si>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</si>
  <si>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</si>
  <si>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</si>
  <si>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</si>
  <si>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</si>
  <si>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</si>
  <si>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</si>
  <si>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</si>
  <si>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</si>
  <si>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</si>
  <si>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</si>
  <si>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</si>
  <si>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</si>
  <si>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</si>
  <si>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</si>
  <si>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</si>
  <si>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</si>
  <si>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</si>
  <si>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</si>
  <si>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</si>
  <si>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</si>
  <si>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</si>
  <si>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</si>
  <si>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</si>
  <si>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</si>
  <si>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</si>
  <si>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</si>
  <si>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</si>
  <si>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</si>
  <si>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</si>
  <si>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</si>
  <si>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</si>
  <si>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</si>
  <si>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</si>
  <si>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</si>
  <si>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</si>
  <si>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</si>
  <si>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</si>
  <si>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</si>
  <si>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</si>
  <si>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</si>
  <si>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</si>
  <si>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</si>
  <si>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</si>
  <si>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</si>
  <si>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</si>
  <si>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</si>
  <si>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</si>
  <si>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</si>
  <si>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</si>
  <si>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</si>
  <si>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</si>
  <si>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</si>
  <si>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</si>
  <si>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</si>
  <si>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</si>
  <si>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</si>
  <si>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</si>
  <si>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</si>
  <si>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</si>
  <si>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</si>
  <si>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</si>
  <si>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</si>
  <si>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</si>
  <si>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</si>
  <si>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</si>
  <si>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</si>
  <si>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</si>
  <si>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</si>
  <si>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</si>
  <si>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</si>
  <si>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</si>
  <si>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</si>
  <si>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</si>
  <si>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</si>
  <si>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</si>
  <si>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</si>
  <si>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</si>
  <si>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</si>
  <si>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</si>
  <si>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</si>
  <si>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</si>
  <si>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</si>
  <si>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</si>
  <si>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</si>
  <si>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</si>
  <si>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</si>
  <si>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</si>
  <si>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</si>
  <si>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</si>
  <si>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</si>
  <si>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</si>
  <si>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</si>
  <si>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</si>
  <si>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</si>
  <si>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</si>
  <si>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</si>
  <si>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</si>
  <si>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</si>
  <si>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</si>
  <si>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</si>
  <si>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</si>
  <si>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</si>
  <si>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</si>
  <si>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</si>
  <si>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</si>
  <si>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</si>
  <si>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</si>
  <si>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</si>
  <si>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</si>
  <si>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</si>
  <si>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</si>
  <si>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</si>
  <si>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</si>
  <si>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</si>
  <si>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</si>
  <si>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</si>
  <si>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</si>
  <si>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</si>
  <si>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</si>
  <si>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</si>
  <si>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</si>
  <si>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</si>
  <si>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</si>
  <si>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</si>
  <si>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</si>
  <si>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</si>
  <si>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</si>
  <si>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</si>
  <si>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</si>
  <si>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</si>
  <si>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</si>
  <si>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</si>
  <si>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</si>
  <si>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</si>
  <si>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</si>
  <si>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</si>
  <si>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</si>
  <si>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</si>
  <si>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</si>
  <si>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</si>
  <si>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</si>
  <si>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</si>
  <si>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</si>
  <si>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</si>
  <si>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</si>
  <si>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</si>
  <si>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</si>
  <si>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</si>
  <si>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</si>
  <si>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</si>
  <si>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</si>
  <si>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</si>
  <si>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</si>
  <si>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</si>
  <si>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</si>
  <si>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</si>
  <si>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</si>
  <si>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</si>
  <si>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</si>
  <si>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</si>
  <si>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</si>
  <si>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</si>
  <si>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</si>
  <si>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</si>
  <si>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</si>
  <si>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</si>
  <si>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</si>
  <si>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</si>
  <si>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</si>
  <si>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</si>
  <si>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</si>
  <si>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</si>
  <si>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</si>
  <si>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</si>
  <si>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</si>
  <si>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</si>
  <si>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</si>
  <si>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</si>
  <si>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</si>
  <si>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</si>
  <si>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</si>
  <si>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</si>
  <si>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</si>
  <si>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</si>
  <si>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</si>
  <si>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</si>
  <si>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</si>
  <si>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</si>
  <si>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</si>
  <si>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</si>
  <si>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</si>
  <si>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</si>
  <si>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</si>
  <si>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</si>
  <si>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</si>
  <si>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</si>
  <si>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</si>
  <si>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</si>
  <si>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</si>
  <si>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</si>
  <si>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</si>
  <si>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</si>
  <si>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</si>
  <si>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</si>
  <si>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</si>
  <si>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</si>
  <si>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</si>
  <si>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</si>
  <si>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</si>
  <si>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</si>
  <si>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</si>
  <si>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</si>
  <si>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</si>
  <si>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</si>
  <si>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</si>
  <si>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</si>
  <si>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</si>
  <si>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</si>
  <si>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</si>
  <si>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</si>
  <si>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</si>
  <si>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</si>
  <si>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</si>
  <si>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</si>
  <si>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</si>
  <si>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</si>
  <si>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</si>
  <si>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</si>
  <si>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</si>
  <si>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</si>
  <si>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</si>
  <si>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</si>
  <si>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</si>
  <si>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</si>
  <si>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</si>
  <si>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</si>
  <si>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</si>
  <si>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</si>
  <si>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</si>
  <si>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</si>
  <si>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</si>
  <si>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</si>
  <si>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</si>
  <si>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</si>
  <si>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</si>
  <si>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</si>
  <si>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</si>
  <si>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</si>
  <si>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</si>
  <si>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</si>
  <si>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</si>
  <si>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</si>
  <si>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</si>
  <si>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</si>
  <si>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</si>
  <si>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</si>
  <si>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</si>
  <si>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</si>
  <si>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</si>
  <si>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</si>
  <si>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</si>
  <si>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</si>
  <si>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</si>
  <si>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</si>
  <si>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</si>
  <si>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</si>
  <si>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</si>
  <si>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</si>
  <si>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</si>
  <si>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</si>
  <si>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</si>
  <si>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</si>
  <si>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</si>
  <si>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</si>
  <si>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</si>
  <si>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</si>
  <si>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</si>
  <si>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</si>
  <si>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</si>
  <si>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</si>
  <si>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</si>
  <si>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</si>
  <si>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</si>
  <si>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</si>
  <si>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</si>
  <si>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</si>
  <si>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</si>
  <si>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</si>
  <si>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</si>
  <si>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</si>
  <si>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</si>
  <si>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</si>
  <si>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</si>
  <si>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</si>
  <si>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</si>
  <si>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</si>
  <si>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</si>
  <si>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</si>
  <si>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</si>
  <si>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</si>
  <si>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</si>
  <si>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</si>
  <si>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</si>
  <si>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</si>
  <si>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</si>
  <si>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</si>
  <si>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</si>
  <si>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</si>
  <si>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</si>
  <si>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</si>
  <si>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</si>
  <si>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</si>
  <si>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</si>
  <si>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</si>
  <si>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</si>
  <si>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</si>
  <si>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</si>
  <si>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</si>
  <si>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</si>
  <si>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</si>
  <si>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</si>
  <si>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</si>
  <si>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</si>
  <si>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</si>
  <si>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</si>
  <si>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</si>
  <si>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</si>
  <si>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</si>
  <si>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</si>
  <si>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</si>
  <si>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</si>
  <si>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</si>
  <si>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</si>
  <si>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</si>
  <si>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</si>
  <si>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</si>
  <si>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</si>
  <si>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</si>
  <si>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</si>
  <si>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</si>
  <si>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</si>
  <si>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</si>
  <si>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</si>
  <si>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</si>
  <si>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</si>
  <si>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</si>
  <si>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</si>
  <si>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</si>
  <si>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</si>
  <si>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</si>
  <si>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</si>
  <si>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</si>
  <si>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</si>
  <si>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</si>
  <si>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</si>
  <si>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</si>
  <si>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</si>
  <si>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</si>
  <si>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</si>
  <si>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</si>
  <si>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</si>
  <si>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</si>
  <si>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</si>
  <si>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</si>
  <si>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</si>
  <si>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</si>
  <si>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</si>
  <si>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</si>
  <si>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</si>
  <si>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</si>
  <si>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</si>
  <si>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</si>
  <si>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</si>
  <si>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</si>
  <si>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</si>
  <si>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</si>
  <si>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</si>
  <si>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</si>
  <si>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</si>
  <si>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</si>
  <si>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</si>
  <si>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</si>
  <si>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</si>
  <si>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</si>
  <si>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</si>
  <si>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</si>
  <si>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</si>
  <si>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</si>
  <si>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</si>
  <si>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</si>
  <si>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</si>
  <si>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</si>
  <si>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</si>
  <si>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</si>
  <si>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</si>
  <si>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</si>
  <si>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</si>
  <si>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</si>
  <si>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</si>
  <si>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</si>
  <si>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</si>
  <si>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</si>
  <si>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</si>
  <si>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</si>
  <si>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</si>
  <si>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</si>
  <si>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</si>
  <si>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</si>
  <si>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</si>
  <si>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</si>
  <si>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</si>
  <si>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</si>
  <si>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</si>
  <si>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</si>
  <si>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</si>
  <si>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</si>
  <si>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</si>
  <si>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</si>
  <si>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</si>
  <si>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</si>
  <si>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</si>
  <si>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</si>
  <si>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</si>
  <si>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</si>
  <si>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</si>
  <si>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</si>
  <si>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</si>
  <si>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</si>
  <si>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</si>
  <si>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</si>
  <si>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</si>
  <si>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</si>
  <si>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</si>
  <si>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</si>
  <si>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</si>
  <si>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</si>
  <si>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</si>
  <si>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</si>
  <si>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</si>
  <si>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</si>
  <si>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</si>
  <si>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</si>
  <si>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</si>
  <si>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</si>
  <si>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</si>
  <si>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</si>
  <si>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</si>
  <si>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</si>
  <si>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</si>
  <si>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</si>
  <si>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</si>
  <si>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</si>
  <si>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</si>
  <si>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</si>
  <si>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</si>
  <si>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</si>
  <si>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</si>
  <si>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</si>
  <si>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</si>
  <si>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</si>
  <si>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</si>
  <si>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</si>
  <si>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</si>
  <si>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</si>
  <si>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</si>
  <si>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</si>
  <si>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</si>
  <si>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</si>
  <si>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</si>
  <si>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</si>
  <si>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</si>
  <si>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</si>
  <si>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</si>
  <si>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</si>
  <si>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</si>
  <si>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</si>
  <si>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</si>
  <si>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</si>
  <si>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</si>
  <si>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</si>
  <si>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</si>
  <si>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</si>
  <si>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</si>
  <si>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</si>
  <si>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</si>
  <si>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</si>
  <si>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</si>
  <si>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</si>
  <si>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</si>
  <si>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</si>
  <si>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</si>
  <si>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</si>
  <si>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</si>
  <si>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</si>
  <si>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</si>
  <si>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</si>
  <si>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</si>
  <si>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</si>
  <si>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</si>
  <si>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</si>
  <si>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</si>
  <si>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</si>
  <si>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</si>
  <si>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</si>
  <si>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</si>
  <si>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</si>
  <si>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</si>
  <si>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</si>
  <si>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</si>
  <si>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</si>
  <si>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</si>
  <si>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</si>
  <si>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</si>
  <si>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</si>
  <si>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</si>
  <si>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</si>
  <si>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</si>
  <si>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</si>
  <si>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</si>
  <si>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</si>
  <si>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</si>
  <si>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</si>
  <si>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</si>
  <si>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</si>
  <si>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</si>
  <si>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</si>
  <si>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</si>
  <si>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</si>
  <si>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</si>
  <si>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</si>
  <si>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</si>
  <si>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</si>
  <si>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</si>
  <si>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</si>
  <si>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</si>
  <si>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</si>
  <si>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</si>
  <si>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</si>
  <si>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</si>
  <si>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</si>
  <si>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</si>
  <si>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</si>
  <si>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</si>
  <si>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</si>
  <si>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</si>
  <si>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</si>
  <si>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</si>
  <si>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</si>
  <si>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</si>
  <si>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</si>
  <si>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</si>
  <si>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</si>
  <si>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</si>
  <si>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</si>
  <si>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</si>
  <si>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</si>
  <si>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</si>
  <si>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</si>
  <si>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</si>
  <si>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</si>
  <si>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</si>
  <si>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</si>
  <si>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</si>
  <si>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</si>
  <si>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</si>
  <si>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</si>
  <si>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</si>
  <si>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</si>
  <si>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</si>
  <si>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</si>
  <si>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</si>
  <si>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</si>
  <si>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</si>
  <si>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</si>
  <si>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</si>
  <si>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</si>
  <si>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</si>
  <si>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</si>
  <si>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</si>
  <si>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</si>
  <si>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</si>
  <si>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</si>
  <si>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</si>
  <si>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</si>
  <si>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</si>
  <si>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</si>
  <si>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</si>
  <si>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</si>
  <si>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</si>
  <si>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</si>
  <si>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</si>
  <si>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</si>
  <si>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</si>
  <si>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</si>
  <si>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</si>
  <si>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</si>
  <si>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</si>
  <si>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</si>
  <si>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</si>
  <si>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</si>
  <si>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</si>
  <si>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</si>
  <si>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</si>
  <si>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</si>
  <si>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</si>
  <si>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</si>
  <si>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</si>
  <si>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</si>
  <si>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</si>
  <si>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</si>
  <si>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</si>
  <si>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</si>
  <si>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</si>
  <si>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</si>
  <si>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</si>
  <si>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</si>
  <si>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</si>
  <si>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</si>
  <si>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</si>
  <si>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</si>
  <si>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</si>
  <si>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</si>
  <si>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</si>
  <si>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</si>
  <si>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</si>
  <si>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</si>
  <si>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</si>
  <si>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</si>
  <si>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</si>
  <si>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</si>
  <si>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</si>
  <si>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</si>
  <si>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</si>
  <si>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</si>
  <si>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</si>
  <si>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</si>
  <si>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</si>
  <si>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</si>
  <si>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</si>
  <si>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</si>
  <si>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</si>
  <si>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</si>
  <si>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</si>
  <si>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</si>
  <si>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</si>
  <si>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</si>
  <si>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</si>
  <si>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</si>
  <si>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</si>
  <si>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</si>
  <si>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</si>
  <si>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</si>
  <si>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</si>
  <si>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</si>
  <si>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</si>
  <si>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</si>
  <si>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</si>
  <si>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</si>
  <si>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</si>
  <si>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</si>
  <si>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</si>
  <si>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</si>
  <si>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</si>
  <si>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</si>
  <si>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</si>
  <si>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</si>
  <si>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</si>
  <si>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</si>
  <si>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</si>
  <si>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</si>
  <si>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</si>
  <si>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</si>
  <si>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</si>
  <si>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</si>
  <si>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</si>
  <si>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</si>
  <si>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</si>
  <si>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</si>
  <si>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</si>
  <si>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</si>
  <si>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</si>
  <si>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</si>
  <si>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</si>
  <si>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</si>
  <si>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</si>
  <si>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</si>
  <si>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</si>
  <si>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</si>
  <si>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</si>
  <si>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</si>
  <si>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</si>
  <si>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</si>
  <si>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</si>
  <si>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</si>
  <si>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</si>
  <si>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</si>
  <si>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</si>
  <si>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</si>
  <si>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</si>
  <si>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</si>
  <si>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</si>
  <si>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</si>
  <si>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</si>
  <si>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</si>
  <si>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</si>
  <si>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</si>
  <si>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</si>
  <si>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</si>
  <si>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</si>
  <si>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</si>
  <si>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</si>
  <si>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</si>
  <si>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</si>
  <si>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</si>
  <si>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</si>
  <si>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</si>
  <si>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</si>
  <si>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</si>
  <si>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</si>
  <si>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</si>
  <si>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</si>
  <si>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</si>
  <si>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</si>
  <si>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</si>
  <si>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</si>
  <si>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</si>
  <si>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</si>
  <si>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</si>
  <si>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</si>
  <si>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</si>
  <si>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</si>
  <si>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</si>
  <si>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</si>
  <si>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</si>
  <si>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</si>
  <si>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</si>
  <si>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</si>
  <si>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</si>
  <si>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</si>
  <si>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</si>
  <si>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</si>
  <si>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</si>
  <si>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</si>
  <si>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</si>
  <si>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</si>
  <si>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</si>
  <si>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</si>
  <si>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</si>
  <si>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</si>
  <si>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</si>
  <si>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</si>
  <si>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</si>
  <si>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</si>
  <si>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</si>
  <si>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</si>
  <si>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</si>
  <si>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</si>
  <si>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</si>
  <si>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</si>
  <si>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</si>
  <si>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</si>
  <si>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</si>
  <si>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</si>
  <si>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</si>
  <si>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</si>
  <si>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</si>
  <si>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</si>
  <si>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</si>
  <si>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</si>
  <si>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</si>
  <si>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</si>
  <si>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</si>
  <si>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</si>
  <si>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</si>
  <si>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</si>
  <si>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</si>
  <si>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</si>
  <si>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</si>
  <si>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</si>
  <si>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</si>
  <si>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</si>
  <si>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</si>
  <si>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</si>
  <si>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</si>
  <si>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</si>
  <si>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</si>
  <si>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</si>
  <si>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</si>
  <si>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</si>
  <si>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</si>
  <si>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</si>
  <si>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</si>
  <si>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</si>
  <si>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</si>
  <si>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</si>
  <si>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</si>
  <si>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</si>
  <si>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</si>
  <si>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</si>
  <si>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</si>
  <si>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</si>
  <si>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</si>
  <si>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</si>
  <si>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</si>
  <si>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</si>
  <si>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</si>
  <si>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</si>
  <si>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</si>
  <si>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</si>
  <si>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</si>
  <si>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</si>
  <si>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</si>
  <si>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</si>
  <si>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</si>
  <si>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</si>
  <si>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</si>
  <si>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</si>
  <si>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</si>
  <si>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</si>
  <si>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</si>
  <si>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</si>
  <si>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</si>
  <si>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</si>
  <si>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</si>
  <si>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</si>
  <si>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</si>
  <si>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</si>
  <si>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</si>
  <si>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</si>
  <si>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</si>
  <si>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</si>
  <si>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</si>
  <si>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</si>
  <si>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</si>
  <si>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</si>
  <si>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</si>
  <si>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</si>
  <si>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</si>
  <si>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</si>
  <si>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</si>
  <si>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</si>
  <si>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</si>
  <si>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</si>
  <si>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</si>
  <si>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</si>
  <si>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</si>
  <si>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</si>
  <si>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</si>
  <si>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</si>
  <si>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</si>
  <si>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</si>
  <si>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</si>
  <si>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</si>
  <si>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</si>
  <si>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</si>
  <si>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</si>
  <si>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</si>
  <si>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</si>
  <si>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</si>
  <si>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</si>
  <si>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</si>
  <si>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</si>
  <si>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</si>
  <si>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</si>
  <si>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</si>
  <si>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</si>
  <si>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</si>
  <si>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</si>
  <si>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</si>
  <si>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</si>
  <si>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</si>
  <si>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</si>
  <si>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</si>
  <si>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</si>
  <si>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</si>
  <si>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</si>
  <si>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</si>
  <si>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</si>
  <si>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</si>
  <si>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</si>
  <si>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</si>
  <si>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</si>
  <si>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</si>
  <si>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</si>
  <si>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</si>
  <si>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</si>
  <si>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</si>
  <si>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</si>
  <si>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</si>
  <si>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</si>
  <si>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</si>
  <si>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</si>
  <si>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</si>
  <si>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</si>
  <si>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</si>
  <si>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</si>
  <si>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</si>
  <si>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</si>
  <si>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</si>
  <si>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</si>
  <si>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</si>
  <si>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</si>
  <si>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</si>
  <si>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</si>
  <si>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</si>
  <si>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</si>
  <si>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</si>
  <si>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</si>
  <si>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</si>
  <si>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</si>
  <si>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</si>
  <si>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</si>
  <si>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</si>
  <si>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</si>
  <si>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</si>
  <si>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</si>
  <si>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</si>
  <si>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</si>
  <si>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</si>
  <si>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</si>
  <si>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</si>
  <si>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</si>
  <si>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</si>
  <si>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</si>
  <si>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</si>
  <si>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</si>
  <si>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</si>
  <si>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</si>
  <si>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</si>
  <si>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</si>
  <si>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</si>
  <si>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</si>
  <si>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</si>
  <si>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</si>
  <si>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</si>
  <si>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</si>
  <si>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</si>
  <si>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</si>
  <si>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</si>
  <si>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</si>
  <si>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</si>
  <si>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</si>
  <si>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</si>
  <si>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</si>
  <si>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</si>
  <si>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</si>
  <si>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</si>
  <si>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</si>
  <si>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</si>
  <si>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</si>
  <si>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</si>
  <si>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</si>
  <si>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</si>
  <si>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</si>
  <si>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</si>
  <si>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</si>
  <si>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</si>
  <si>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</si>
  <si>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</si>
  <si>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</si>
  <si>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</si>
  <si>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</si>
  <si>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</si>
  <si>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</si>
  <si>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</si>
  <si>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</si>
  <si>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</si>
  <si>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</si>
  <si>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</si>
  <si>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</si>
  <si>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</si>
  <si>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</si>
  <si>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</si>
  <si>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</si>
  <si>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</si>
  <si>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</si>
  <si>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</si>
  <si>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</si>
  <si>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</si>
  <si>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</si>
  <si>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</si>
  <si>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</si>
  <si>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</si>
  <si>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</si>
  <si>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</si>
  <si>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</si>
  <si>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</si>
  <si>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</si>
  <si>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</si>
  <si>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</si>
  <si>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</si>
  <si>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</si>
  <si>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</si>
  <si>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</si>
  <si>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</si>
  <si>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</si>
  <si>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</si>
  <si>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</si>
  <si>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</si>
  <si>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</si>
  <si>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</si>
  <si>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</si>
  <si>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</si>
  <si>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</si>
  <si>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</si>
  <si>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</si>
  <si>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</si>
  <si>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</si>
  <si>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</si>
  <si>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</si>
  <si>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</si>
  <si>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</si>
  <si>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</si>
  <si>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</si>
  <si>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</si>
  <si>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</si>
  <si>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</si>
  <si>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</si>
  <si>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</si>
  <si>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</si>
  <si>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</si>
  <si>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</si>
  <si>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</si>
  <si>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</si>
  <si>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</si>
  <si>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</si>
  <si>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</si>
  <si>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</si>
  <si>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</si>
  <si>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</si>
  <si>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</si>
  <si>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</si>
  <si>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</si>
  <si>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</si>
  <si>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</si>
  <si>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</si>
  <si>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</si>
  <si>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</si>
  <si>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</si>
  <si>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</si>
  <si>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</si>
  <si>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</si>
  <si>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</si>
  <si>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</si>
  <si>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</si>
  <si>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</si>
  <si>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</si>
  <si>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</si>
  <si>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</si>
  <si>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</si>
  <si>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</si>
  <si>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</si>
  <si>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</si>
  <si>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</si>
  <si>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</si>
  <si>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</si>
  <si>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</si>
  <si>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</si>
  <si>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</si>
  <si>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</si>
  <si>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</si>
  <si>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</si>
  <si>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</si>
  <si>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</si>
  <si>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</si>
  <si>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</si>
  <si>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</si>
  <si>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</si>
  <si>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</si>
  <si>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</si>
  <si>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</si>
  <si>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</si>
  <si>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</si>
  <si>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</si>
  <si>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</si>
  <si>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</si>
  <si>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</si>
  <si>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</si>
  <si>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</si>
  <si>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</si>
  <si>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</si>
  <si>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</si>
  <si>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</si>
  <si>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</si>
  <si>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</si>
  <si>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</si>
  <si>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</si>
  <si>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</si>
  <si>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</si>
  <si>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</si>
  <si>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</si>
  <si>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</si>
  <si>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</si>
  <si>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</si>
  <si>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</si>
  <si>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</si>
  <si>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</si>
  <si>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</si>
  <si>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</si>
  <si>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</si>
  <si>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</si>
  <si>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</si>
  <si>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</si>
  <si>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</si>
  <si>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</si>
  <si>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</si>
  <si>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</si>
  <si>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</si>
  <si>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</si>
  <si>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</si>
  <si>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</si>
  <si>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</si>
  <si>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</si>
  <si>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</si>
  <si>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</si>
  <si>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</si>
  <si>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</si>
  <si>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</si>
  <si>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</si>
  <si>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</si>
  <si>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</si>
  <si>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</si>
  <si>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</si>
  <si>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</si>
  <si>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</si>
  <si>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</si>
  <si>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</si>
  <si>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</si>
  <si>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</si>
  <si>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</si>
  <si>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</si>
  <si>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</si>
  <si>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</si>
  <si>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</si>
  <si>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</si>
  <si>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</si>
  <si>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</si>
  <si>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</si>
  <si>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</si>
  <si>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</si>
  <si>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</si>
  <si>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</si>
  <si>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</si>
  <si>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</si>
  <si>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</si>
  <si>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</si>
  <si>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</si>
  <si>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</si>
  <si>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</si>
  <si>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</si>
  <si>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</si>
  <si>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</si>
  <si>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</si>
  <si>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</si>
  <si>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</si>
  <si>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</si>
  <si>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</si>
  <si>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</si>
  <si>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</si>
  <si>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</si>
  <si>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</si>
  <si>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</si>
  <si>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</si>
  <si>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</si>
  <si>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</si>
  <si>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</si>
  <si>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</si>
  <si>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</si>
  <si>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</si>
  <si>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</si>
  <si>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</si>
  <si>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</si>
  <si>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</si>
  <si>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</si>
  <si>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</si>
  <si>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</si>
  <si>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</si>
  <si>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</si>
  <si>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</si>
  <si>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</si>
  <si>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</si>
  <si>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</si>
  <si>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</si>
  <si>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</si>
  <si>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</si>
  <si>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</si>
  <si>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</si>
  <si>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</si>
  <si>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</si>
  <si>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</si>
  <si>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</si>
  <si>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</si>
  <si>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</si>
  <si>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</si>
  <si>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</si>
  <si>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</si>
  <si>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</si>
  <si>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</si>
  <si>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</si>
  <si>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</si>
  <si>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</si>
  <si>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</si>
  <si>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</si>
  <si>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</si>
  <si>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</si>
  <si>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</si>
  <si>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</si>
  <si>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</si>
  <si>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</si>
  <si>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</si>
  <si>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</si>
  <si>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</si>
  <si>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</si>
  <si>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</si>
  <si>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</si>
  <si>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</si>
  <si>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</si>
  <si>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</si>
  <si>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</si>
  <si>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</si>
  <si>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</si>
  <si>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</si>
  <si>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</si>
  <si>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</si>
  <si>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</si>
  <si>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</si>
  <si>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</si>
  <si>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</si>
  <si>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</si>
  <si>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</si>
  <si>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</si>
  <si>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</si>
  <si>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</si>
  <si>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</si>
  <si>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</si>
  <si>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</si>
  <si>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</si>
  <si>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</si>
  <si>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</si>
  <si>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</si>
  <si>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</si>
  <si>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</si>
  <si>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</si>
  <si>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</si>
  <si>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</si>
  <si>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</si>
  <si>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</si>
  <si>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</si>
  <si>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</si>
  <si>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</si>
  <si>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</si>
  <si>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</si>
  <si>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</si>
  <si>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</si>
  <si>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</si>
  <si>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</si>
  <si>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</si>
  <si>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</si>
  <si>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</si>
  <si>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</si>
  <si>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</si>
  <si>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</si>
  <si>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</si>
  <si>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</si>
  <si>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</si>
  <si>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</si>
  <si>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</si>
  <si>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</si>
  <si>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</si>
  <si>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</si>
  <si>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</si>
  <si>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</si>
  <si>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</si>
  <si>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</si>
  <si>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</si>
  <si>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</si>
  <si>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</si>
  <si>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</si>
  <si>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</si>
  <si>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</si>
  <si>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</si>
  <si>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</si>
  <si>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</si>
  <si>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</si>
  <si>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</si>
  <si>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</si>
  <si>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</si>
  <si>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</si>
  <si>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</si>
  <si>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</si>
  <si>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</si>
  <si>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</si>
  <si>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</si>
  <si>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</si>
  <si>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</si>
  <si>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</si>
  <si>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</si>
  <si>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</si>
  <si>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</si>
  <si>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</si>
  <si>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</si>
  <si>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</si>
  <si>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</si>
  <si>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</si>
  <si>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</si>
  <si>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</si>
  <si>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</si>
  <si>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</si>
  <si>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</si>
  <si>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</si>
  <si>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</si>
  <si>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</si>
  <si>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</si>
  <si>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</si>
  <si>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</si>
  <si>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</si>
  <si>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</si>
  <si>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</si>
  <si>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</si>
  <si>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</si>
  <si>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</si>
  <si>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</si>
  <si>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</si>
  <si>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</si>
  <si>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</si>
  <si>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</si>
  <si>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</si>
  <si>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</si>
  <si>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</si>
  <si>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</si>
  <si>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</si>
  <si>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</si>
  <si>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</si>
  <si>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</si>
  <si>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</si>
  <si>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</si>
  <si>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</si>
  <si>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</si>
  <si>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</si>
  <si>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</si>
  <si>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</si>
  <si>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</si>
  <si>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</si>
  <si>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</si>
  <si>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</si>
  <si>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</si>
  <si>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</si>
  <si>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</si>
  <si>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</si>
  <si>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</si>
  <si>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</si>
  <si>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</si>
  <si>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</si>
  <si>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</si>
  <si>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</si>
  <si>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</si>
  <si>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</si>
  <si>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</si>
  <si>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</si>
  <si>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</si>
  <si>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</si>
  <si>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</si>
  <si>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</si>
  <si>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</si>
  <si>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</si>
  <si>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</si>
  <si>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</si>
  <si>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</si>
  <si>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</si>
  <si>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</si>
  <si>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</si>
  <si>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</si>
  <si>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</si>
  <si>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</si>
  <si>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</si>
  <si>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</si>
  <si>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</si>
  <si>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</si>
  <si>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</si>
  <si>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</si>
  <si>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</si>
  <si>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</si>
  <si>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</si>
  <si>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</si>
  <si>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</si>
  <si>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</si>
  <si>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</si>
  <si>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</si>
  <si>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</si>
  <si>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</si>
  <si>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</si>
  <si>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</si>
  <si>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</si>
  <si>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</si>
  <si>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</si>
  <si>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</si>
  <si>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</si>
  <si>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</si>
  <si>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</si>
  <si>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</si>
  <si>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</si>
  <si>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</si>
  <si>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</si>
  <si>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</si>
  <si>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</si>
  <si>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</si>
  <si>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</si>
  <si>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</si>
  <si>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</si>
  <si>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</si>
  <si>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</si>
  <si>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</si>
  <si>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</si>
  <si>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</si>
  <si>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</si>
  <si>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</si>
  <si>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</si>
  <si>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</si>
  <si>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</si>
  <si>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</si>
  <si>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</si>
  <si>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</si>
  <si>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</si>
  <si>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</si>
  <si>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</si>
  <si>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</si>
  <si>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</si>
  <si>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</si>
  <si>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</si>
  <si>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</si>
  <si>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</si>
  <si>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</si>
  <si>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</si>
  <si>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</si>
  <si>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</si>
  <si>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</si>
  <si>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</si>
  <si>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</si>
  <si>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</si>
  <si>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</si>
  <si>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</si>
  <si>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</si>
  <si>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</si>
  <si>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</si>
  <si>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</si>
  <si>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</si>
  <si>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</si>
  <si>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</si>
  <si>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</si>
  <si>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</si>
  <si>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</si>
  <si>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</si>
  <si>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</si>
  <si>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</si>
  <si>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</si>
  <si>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</si>
  <si>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</si>
  <si>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</si>
  <si>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</si>
  <si>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</si>
  <si>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</si>
  <si>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</si>
  <si>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</si>
  <si>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</si>
  <si>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</si>
  <si>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</si>
  <si>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</si>
  <si>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</si>
  <si>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</si>
  <si>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</si>
  <si>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</si>
  <si>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</si>
  <si>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</si>
  <si>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</si>
  <si>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</si>
  <si>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</si>
  <si>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</si>
  <si>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</si>
  <si>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</si>
  <si>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</si>
  <si>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</si>
  <si>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</si>
  <si>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</si>
  <si>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</si>
  <si>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</si>
  <si>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</si>
  <si>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</si>
  <si>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</si>
  <si>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</si>
  <si>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</si>
  <si>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</si>
  <si>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</si>
  <si>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</si>
  <si>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</si>
  <si>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</si>
  <si>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</si>
  <si>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</si>
  <si>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</si>
  <si>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</si>
  <si>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</si>
  <si>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</si>
  <si>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</si>
  <si>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</si>
  <si>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</si>
  <si>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</si>
  <si>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</si>
  <si>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</si>
  <si>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</si>
  <si>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</si>
  <si>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</si>
  <si>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</si>
  <si>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</si>
  <si>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</si>
  <si>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</si>
  <si>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</si>
  <si>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</si>
  <si>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</si>
  <si>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</si>
  <si>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</si>
  <si>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</si>
  <si>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</si>
  <si>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</si>
  <si>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</si>
  <si>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</si>
  <si>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</si>
  <si>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</si>
  <si>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</si>
  <si>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</si>
  <si>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</si>
  <si>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</si>
  <si>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</si>
  <si>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</si>
  <si>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</si>
  <si>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</si>
  <si>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</si>
  <si>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</si>
  <si>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</si>
  <si>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</si>
  <si>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</si>
  <si>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</si>
  <si>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</si>
  <si>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</si>
  <si>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</si>
  <si>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</si>
  <si>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</si>
  <si>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</si>
  <si>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</si>
  <si>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</si>
  <si>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</si>
  <si>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</si>
  <si>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</si>
  <si>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</si>
  <si>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</si>
  <si>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</si>
  <si>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</si>
  <si>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</si>
  <si>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</si>
  <si>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</si>
  <si>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</si>
  <si>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</si>
  <si>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</si>
  <si>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</si>
  <si>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</si>
  <si>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</si>
  <si>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</si>
  <si>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</si>
  <si>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</si>
  <si>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</si>
  <si>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</si>
  <si>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</si>
  <si>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</si>
  <si>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</si>
  <si>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</si>
  <si>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</si>
  <si>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</si>
  <si>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</si>
  <si>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</si>
  <si>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</si>
  <si>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</si>
  <si>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</si>
  <si>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</si>
  <si>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</si>
  <si>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</si>
  <si>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</si>
  <si>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</si>
  <si>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</si>
  <si>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</si>
  <si>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</si>
  <si>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</si>
  <si>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</si>
  <si>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</si>
  <si>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</si>
  <si>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</si>
  <si>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</si>
  <si>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</si>
  <si>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</si>
  <si>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</si>
  <si>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</si>
  <si>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</si>
  <si>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</si>
  <si>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</si>
  <si>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</si>
  <si>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</si>
  <si>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</si>
  <si>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</si>
  <si>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</si>
  <si>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</si>
  <si>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</si>
  <si>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</si>
  <si>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</si>
  <si>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</si>
  <si>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</si>
  <si>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</si>
  <si>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</si>
  <si>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</si>
  <si>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</si>
  <si>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</si>
  <si>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</si>
  <si>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</si>
  <si>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</si>
  <si>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</si>
  <si>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</si>
  <si>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</si>
  <si>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</si>
  <si>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</si>
  <si>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</si>
  <si>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</si>
  <si>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</si>
  <si>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</si>
  <si>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</si>
  <si>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</si>
  <si>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</si>
  <si>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</si>
  <si>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</si>
  <si>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</si>
  <si>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</si>
  <si>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</si>
  <si>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</si>
  <si>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</si>
  <si>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</si>
  <si>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</si>
  <si>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</si>
  <si>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</si>
  <si>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</si>
  <si>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</si>
  <si>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</si>
  <si>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</si>
  <si>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</si>
  <si>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</si>
  <si>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</si>
  <si>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</si>
  <si>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</si>
  <si>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</si>
  <si>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</si>
  <si>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</si>
  <si>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</si>
  <si>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</si>
  <si>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</si>
  <si>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</si>
  <si>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</si>
  <si>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</si>
  <si>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</si>
  <si>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</si>
  <si>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</si>
  <si>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</si>
  <si>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</si>
  <si>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</si>
  <si>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</si>
  <si>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</si>
  <si>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</si>
  <si>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</si>
  <si>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</si>
  <si>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</si>
  <si>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</si>
  <si>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</si>
  <si>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</si>
  <si>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</si>
  <si>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</si>
  <si>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</si>
  <si>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</si>
  <si>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</si>
  <si>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</si>
  <si>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</si>
  <si>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</si>
  <si>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</si>
  <si>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</si>
  <si>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</si>
  <si>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</si>
  <si>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</si>
  <si>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</si>
  <si>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</si>
  <si>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</si>
  <si>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</si>
  <si>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</si>
  <si>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</si>
  <si>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</si>
  <si>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</si>
  <si>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</si>
  <si>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</si>
  <si>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</si>
  <si>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</si>
  <si>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</si>
  <si>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</si>
  <si>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</si>
  <si>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</si>
  <si>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</si>
  <si>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</si>
  <si>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</si>
  <si>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</si>
  <si>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</si>
  <si>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</si>
  <si>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</si>
  <si>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</si>
  <si>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</si>
  <si>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</si>
  <si>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</si>
  <si>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</si>
  <si>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</si>
  <si>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</si>
  <si>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</si>
  <si>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</si>
  <si>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</si>
  <si>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</si>
  <si>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</si>
  <si>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</si>
  <si>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</si>
  <si>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</si>
  <si>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</si>
  <si>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</si>
  <si>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</si>
  <si>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</si>
  <si>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</si>
  <si>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</si>
  <si>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</si>
  <si>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</si>
  <si>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</si>
  <si>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</si>
  <si>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</si>
  <si>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</si>
  <si>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</si>
  <si>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</si>
  <si>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</si>
  <si>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</si>
  <si>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</si>
  <si>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</si>
  <si>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</si>
  <si>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</si>
  <si>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</si>
  <si>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</si>
  <si>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</si>
  <si>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</si>
  <si>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</si>
  <si>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</si>
  <si>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</si>
  <si>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</si>
  <si>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</si>
  <si>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</si>
  <si>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</si>
  <si>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</si>
  <si>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</si>
  <si>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</si>
  <si>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</si>
  <si>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</si>
  <si>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</si>
  <si>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</si>
  <si>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</si>
  <si>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</si>
  <si>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</si>
  <si>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</si>
  <si>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</si>
  <si>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</si>
  <si>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</si>
  <si>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</si>
  <si>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</si>
  <si>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</si>
  <si>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</si>
  <si>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</si>
  <si>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</si>
  <si>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</si>
  <si>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</si>
  <si>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</si>
  <si>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</si>
  <si>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</si>
  <si>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</si>
  <si>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</si>
  <si>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</si>
  <si>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</si>
  <si>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</si>
  <si>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</si>
  <si>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</si>
  <si>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</si>
  <si>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</si>
  <si>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</si>
  <si>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</si>
  <si>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</si>
  <si>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</si>
  <si>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</si>
  <si>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</si>
  <si>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</si>
  <si>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</si>
  <si>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</si>
  <si>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</si>
  <si>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</si>
  <si>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</si>
  <si>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</si>
  <si>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</si>
  <si>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</si>
  <si>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</si>
  <si>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</si>
  <si>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</si>
  <si>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</si>
  <si>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</si>
  <si>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</si>
  <si>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</si>
  <si>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</si>
  <si>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</si>
  <si>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</si>
  <si>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</si>
  <si>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</si>
  <si>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</si>
  <si>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</si>
  <si>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</si>
  <si>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</si>
  <si>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</si>
  <si>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</si>
  <si>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</si>
  <si>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</si>
  <si>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</si>
  <si>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</si>
  <si>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</si>
  <si>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</si>
  <si>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</si>
  <si>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</si>
  <si>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</si>
  <si>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</si>
  <si>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</si>
  <si>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</si>
  <si>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</si>
  <si>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</si>
  <si>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</si>
  <si>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</si>
  <si>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</si>
  <si>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</si>
  <si>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</si>
  <si>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</si>
  <si>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</si>
  <si>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</si>
  <si>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</si>
  <si>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</si>
  <si>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</si>
  <si>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</si>
  <si>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</si>
  <si>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</si>
  <si>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</si>
  <si>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</si>
  <si>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</si>
  <si>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</si>
  <si>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</si>
  <si>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</si>
  <si>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</si>
  <si>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</si>
  <si>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</si>
  <si>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</si>
  <si>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</si>
  <si>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</si>
  <si>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</si>
  <si>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</si>
  <si>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</si>
  <si>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</si>
  <si>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</si>
  <si>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</si>
  <si>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</si>
  <si>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</si>
  <si>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</si>
  <si>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</si>
  <si>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</si>
  <si>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</si>
  <si>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</si>
  <si>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</si>
  <si>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</si>
  <si>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</si>
  <si>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</si>
  <si>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</si>
  <si>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</si>
  <si>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</si>
  <si>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</si>
  <si>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</si>
  <si>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</si>
  <si>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</si>
  <si>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</si>
  <si>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</si>
  <si>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</si>
  <si>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</si>
  <si>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</si>
  <si>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</si>
  <si>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</si>
  <si>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</si>
  <si>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</si>
  <si>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</si>
  <si>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</si>
  <si>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</si>
  <si>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</si>
  <si>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</si>
  <si>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</si>
  <si>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</si>
  <si>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</si>
  <si>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</si>
  <si>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</si>
  <si>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</si>
  <si>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</si>
  <si>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</si>
  <si>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</si>
  <si>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</si>
  <si>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</si>
  <si>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</si>
  <si>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</si>
  <si>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</si>
  <si>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</si>
  <si>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</si>
  <si>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</si>
  <si>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</si>
  <si>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</si>
  <si>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</si>
  <si>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</si>
  <si>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</si>
  <si>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</si>
  <si>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</si>
  <si>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</si>
  <si>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</si>
  <si>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</si>
  <si>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</si>
  <si>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</si>
  <si>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</si>
  <si>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</si>
  <si>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</si>
  <si>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</si>
  <si>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</si>
  <si>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</si>
  <si>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</si>
  <si>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</si>
  <si>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</si>
  <si>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</si>
  <si>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</si>
  <si>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</si>
  <si>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</si>
  <si>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</si>
  <si>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</si>
  <si>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</si>
  <si>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</si>
  <si>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</si>
  <si>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</si>
  <si>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</si>
  <si>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</si>
  <si>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</si>
  <si>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</si>
  <si>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</si>
  <si>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</si>
  <si>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</si>
  <si>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</si>
  <si>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</si>
  <si>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</si>
  <si>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</si>
  <si>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</si>
  <si>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</si>
  <si>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</si>
  <si>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</si>
  <si>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</si>
  <si>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</si>
  <si>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</si>
  <si>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</si>
  <si>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</si>
  <si>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</si>
  <si>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</si>
  <si>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</si>
  <si>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</si>
  <si>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</si>
  <si>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</si>
  <si>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</si>
  <si>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</si>
  <si>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</si>
  <si>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</si>
  <si>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</si>
  <si>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</si>
  <si>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</si>
  <si>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</si>
  <si>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</si>
  <si>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</si>
  <si>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</si>
  <si>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</si>
  <si>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</si>
  <si>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</si>
  <si>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</si>
  <si>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</si>
  <si>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</si>
  <si>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</si>
  <si>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</si>
  <si>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</si>
  <si>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</si>
  <si>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</si>
  <si>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</si>
  <si>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</si>
  <si>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</si>
  <si>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</si>
  <si>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</si>
  <si>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</si>
  <si>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</si>
  <si>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</si>
  <si>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</si>
  <si>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</si>
  <si>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</si>
  <si>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</si>
  <si>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</si>
  <si>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</si>
  <si>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</si>
  <si>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</si>
  <si>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</si>
  <si>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</si>
  <si>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</si>
  <si>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</si>
  <si>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</si>
  <si>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</si>
  <si>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</si>
  <si>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</si>
  <si>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</si>
  <si>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</si>
  <si>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</si>
  <si>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</si>
  <si>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</si>
  <si>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</si>
  <si>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</si>
  <si>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</si>
  <si>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</si>
  <si>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</si>
  <si>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</si>
  <si>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</si>
  <si>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</si>
  <si>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</si>
  <si>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</si>
  <si>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</si>
  <si>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</si>
  <si>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</si>
  <si>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</si>
  <si>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</si>
  <si>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</si>
  <si>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</si>
  <si>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</si>
  <si>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</si>
  <si>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</si>
  <si>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</si>
  <si>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</si>
  <si>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</si>
  <si>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</si>
  <si>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</si>
  <si>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</si>
  <si>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</si>
  <si>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</si>
  <si>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</si>
  <si>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</si>
  <si>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</si>
  <si>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</si>
  <si>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</si>
  <si>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</si>
  <si>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</si>
  <si>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</si>
  <si>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</si>
  <si>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</si>
  <si>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</si>
  <si>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</si>
  <si>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</si>
  <si>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</si>
  <si>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</si>
  <si>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</si>
  <si>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</si>
  <si>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</si>
  <si>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</si>
  <si>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</si>
  <si>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</si>
  <si>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</si>
  <si>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</si>
  <si>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</si>
  <si>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</si>
  <si>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</si>
  <si>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</si>
  <si>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</si>
  <si>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</si>
  <si>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</si>
  <si>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</si>
  <si>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</si>
  <si>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</si>
  <si>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</si>
  <si>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</si>
  <si>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</si>
  <si>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</si>
  <si>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</si>
  <si>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</si>
  <si>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</si>
  <si>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</si>
  <si>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</si>
  <si>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</si>
  <si>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</si>
  <si>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</si>
  <si>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</si>
  <si>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</si>
  <si>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</si>
  <si>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</si>
  <si>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</si>
  <si>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</si>
  <si>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</si>
  <si>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</si>
  <si>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</si>
  <si>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</si>
  <si>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</si>
  <si>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</si>
  <si>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</si>
  <si>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</si>
  <si>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</si>
  <si>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</si>
  <si>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</si>
  <si>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</si>
  <si>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</si>
  <si>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</si>
  <si>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</si>
  <si>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</si>
  <si>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</si>
  <si>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</si>
  <si>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</si>
  <si>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</si>
  <si>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</si>
  <si>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</si>
  <si>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</si>
  <si>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</si>
  <si>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</si>
  <si>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</si>
  <si>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</si>
  <si>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</si>
  <si>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</si>
  <si>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</si>
  <si>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</si>
  <si>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</si>
  <si>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</si>
  <si>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</si>
  <si>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</si>
  <si>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</si>
  <si>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</si>
  <si>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</si>
  <si>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</si>
  <si>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</si>
  <si>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</si>
  <si>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</si>
  <si>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</si>
  <si>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</si>
  <si>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</si>
  <si>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</si>
  <si>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</si>
  <si>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</si>
  <si>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</si>
  <si>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</si>
  <si>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</si>
  <si>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</si>
  <si>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</si>
  <si>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</si>
  <si>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</si>
  <si>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</si>
  <si>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</si>
  <si>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</si>
  <si>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</si>
  <si>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</si>
  <si>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</si>
  <si>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</si>
  <si>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</si>
  <si>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</si>
  <si>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</si>
  <si>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</si>
  <si>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</si>
  <si>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</si>
  <si>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</si>
  <si>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</si>
  <si>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</si>
  <si>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</si>
  <si>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</si>
  <si>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</si>
  <si>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</si>
  <si>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</si>
  <si>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</si>
  <si>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</si>
  <si>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</si>
  <si>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</si>
  <si>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</si>
  <si>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</si>
  <si>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</si>
  <si>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</si>
  <si>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</si>
  <si>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</si>
  <si>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</si>
  <si>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</si>
  <si>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</si>
  <si>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</si>
  <si>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</si>
  <si>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</si>
  <si>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</si>
  <si>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</si>
  <si>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</si>
  <si>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</si>
  <si>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</si>
  <si>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</si>
  <si>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</si>
  <si>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</si>
  <si>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</si>
  <si>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</si>
  <si>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</si>
  <si>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</si>
  <si>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</si>
  <si>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</si>
  <si>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</si>
  <si>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</si>
  <si>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</si>
  <si>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</si>
  <si>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</si>
  <si>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</si>
  <si>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</si>
  <si>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</si>
  <si>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</si>
  <si>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</si>
  <si>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</si>
  <si>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</si>
  <si>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</si>
  <si>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</si>
  <si>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</si>
  <si>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</si>
  <si>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</si>
  <si>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</si>
  <si>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</si>
  <si>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</si>
  <si>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</si>
  <si>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</si>
  <si>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</si>
  <si>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</si>
  <si>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</si>
  <si>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</si>
  <si>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</si>
  <si>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</si>
  <si>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</si>
  <si>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</si>
  <si>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</si>
  <si>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</si>
  <si>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</si>
  <si>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</si>
  <si>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</si>
  <si>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</si>
  <si>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</si>
  <si>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</si>
  <si>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</si>
  <si>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</si>
  <si>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</si>
  <si>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</si>
  <si>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</si>
  <si>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</si>
  <si>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</si>
  <si>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</si>
  <si>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</si>
  <si>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</si>
  <si>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</si>
  <si>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</si>
  <si>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</si>
  <si>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</si>
  <si>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</si>
  <si>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</si>
  <si>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</si>
  <si>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</si>
  <si>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</si>
  <si>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</si>
  <si>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</si>
  <si>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</si>
  <si>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</si>
  <si>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</si>
  <si>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</si>
  <si>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</si>
  <si>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</si>
  <si>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</si>
  <si>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</si>
  <si>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</si>
  <si>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</si>
  <si>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</si>
  <si>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</si>
  <si>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</si>
  <si>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</si>
  <si>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</si>
  <si>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</si>
  <si>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</si>
  <si>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</si>
  <si>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</si>
  <si>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</si>
  <si>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</si>
  <si>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</si>
  <si>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</si>
  <si>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</si>
  <si>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</si>
  <si>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</si>
  <si>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</si>
  <si>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</si>
  <si>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</si>
  <si>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</si>
  <si>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</si>
  <si>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</si>
  <si>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</si>
  <si>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</si>
  <si>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</si>
  <si>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</si>
  <si>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</si>
  <si>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</si>
  <si>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</si>
  <si>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</si>
  <si>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</si>
  <si>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</si>
  <si>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</si>
  <si>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</si>
  <si>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</si>
  <si>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</si>
  <si>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</si>
  <si>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</si>
  <si>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</si>
  <si>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</si>
  <si>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</si>
  <si>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</si>
  <si>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</si>
  <si>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</si>
  <si>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</si>
  <si>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</si>
  <si>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</si>
  <si>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</si>
  <si>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</si>
  <si>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</si>
  <si>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</si>
  <si>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</si>
  <si>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</si>
  <si>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</si>
  <si>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</si>
  <si>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</si>
  <si>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</si>
  <si>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</si>
  <si>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</si>
  <si>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</si>
  <si>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</si>
  <si>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</si>
  <si>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</si>
  <si>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</si>
  <si>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</si>
  <si>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</si>
  <si>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</si>
  <si>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</si>
  <si>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</si>
  <si>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</si>
  <si>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</si>
  <si>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</si>
  <si>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</si>
  <si>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</si>
  <si>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</si>
  <si>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</si>
  <si>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</si>
  <si>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</si>
  <si>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</si>
  <si>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</si>
  <si>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</si>
  <si>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</si>
  <si>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</si>
  <si>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</si>
  <si>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</si>
  <si>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</si>
  <si>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</si>
  <si>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</si>
  <si>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</si>
  <si>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</si>
  <si>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</si>
  <si>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</si>
  <si>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</si>
  <si>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</si>
  <si>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</si>
  <si>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</si>
  <si>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</si>
  <si>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</si>
  <si>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</si>
  <si>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</si>
  <si>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</si>
  <si>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</si>
  <si>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</si>
  <si>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</si>
  <si>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</si>
  <si>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</si>
  <si>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</si>
  <si>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</si>
  <si>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</si>
  <si>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</si>
  <si>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</si>
  <si>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</si>
  <si>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</si>
  <si>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</si>
  <si>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</si>
  <si>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</si>
  <si>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</si>
  <si>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</si>
  <si>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</si>
  <si>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</si>
  <si>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</si>
  <si>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</si>
  <si>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</si>
  <si>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</si>
  <si>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</si>
  <si>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</si>
  <si>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</si>
  <si>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</si>
  <si>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</si>
  <si>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</si>
  <si>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</si>
  <si>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</si>
  <si>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</si>
  <si>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</si>
  <si>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</si>
  <si>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</si>
  <si>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</si>
  <si>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</si>
  <si>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</si>
  <si>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</si>
  <si>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</si>
  <si>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</si>
  <si>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</si>
  <si>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</si>
  <si>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</si>
  <si>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</si>
  <si>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</si>
  <si>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</si>
  <si>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</si>
  <si>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</si>
  <si>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</si>
  <si>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</si>
  <si>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</si>
  <si>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</si>
  <si>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</si>
  <si>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</si>
  <si>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</si>
  <si>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</si>
  <si>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</si>
  <si>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</si>
  <si>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</si>
  <si>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</si>
  <si>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</si>
  <si>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</si>
  <si>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</si>
  <si>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</si>
  <si>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</si>
  <si>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</si>
  <si>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</si>
  <si>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</si>
  <si>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</si>
  <si>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</si>
  <si>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</si>
  <si>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</si>
  <si>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</si>
  <si>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</si>
  <si>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</si>
  <si>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</si>
  <si>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</si>
  <si>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</si>
  <si>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</si>
  <si>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</si>
  <si>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</si>
  <si>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</si>
  <si>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</si>
  <si>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</si>
  <si>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</si>
  <si>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</si>
  <si>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</si>
  <si>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</si>
  <si>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</si>
  <si>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</si>
  <si>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</si>
  <si>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</si>
  <si>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</si>
  <si>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</si>
  <si>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</si>
  <si>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</si>
  <si>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</si>
  <si>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</si>
  <si>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</si>
  <si>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</si>
  <si>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</si>
  <si>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</si>
  <si>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</si>
  <si>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</si>
  <si>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</si>
  <si>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</si>
  <si>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</si>
  <si>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</si>
  <si>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</si>
  <si>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</si>
  <si>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</si>
  <si>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</si>
  <si>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</si>
  <si>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</si>
  <si>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</si>
  <si>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</si>
  <si>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</si>
  <si>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</si>
  <si>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</si>
  <si>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</si>
  <si>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</si>
  <si>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</si>
  <si>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</si>
  <si>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</si>
  <si>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</si>
  <si>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</si>
  <si>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</si>
  <si>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</si>
  <si>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</si>
  <si>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</si>
  <si>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</si>
  <si>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</si>
  <si>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</si>
  <si>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</si>
  <si>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</si>
  <si>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</si>
  <si>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</si>
  <si>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</si>
  <si>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</si>
  <si>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</si>
  <si>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</si>
  <si>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</si>
  <si>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</si>
  <si>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</si>
  <si>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</si>
  <si>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</si>
  <si>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</si>
  <si>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</si>
  <si>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</si>
  <si>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</si>
  <si>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</si>
  <si>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</si>
  <si>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</si>
  <si>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</si>
  <si>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</si>
  <si>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</si>
  <si>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</si>
  <si>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</si>
  <si>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</si>
  <si>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</si>
  <si>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</si>
  <si>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</si>
  <si>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</si>
  <si>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</si>
  <si>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</si>
  <si>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</si>
  <si>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</si>
  <si>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</si>
  <si>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</si>
  <si>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</si>
  <si>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</si>
  <si>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</si>
  <si>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</si>
  <si>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</si>
  <si>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</si>
  <si>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</si>
  <si>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</si>
  <si>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</si>
  <si>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</si>
  <si>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</si>
  <si>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</si>
  <si>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</si>
  <si>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</si>
  <si>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</si>
  <si>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</si>
  <si>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</si>
  <si>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</si>
  <si>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</si>
  <si>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</si>
  <si>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</si>
  <si>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</si>
  <si>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</si>
  <si>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</si>
  <si>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</si>
  <si>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</si>
  <si>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</si>
  <si>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</si>
  <si>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</si>
  <si>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</si>
  <si>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</si>
  <si>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</si>
  <si>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</si>
  <si>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</si>
  <si>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</si>
  <si>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</si>
  <si>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</si>
  <si>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</si>
  <si>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</si>
  <si>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</si>
  <si>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</si>
  <si>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</si>
  <si>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</si>
  <si>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</si>
  <si>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</si>
  <si>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</si>
  <si>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</si>
  <si>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</si>
  <si>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</si>
  <si>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</si>
  <si>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</si>
  <si>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</si>
  <si>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</si>
  <si>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</si>
  <si>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</si>
  <si>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</si>
  <si>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</si>
  <si>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</si>
  <si>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</si>
  <si>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</si>
  <si>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</si>
  <si>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</si>
  <si>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</si>
  <si>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</si>
  <si>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</si>
  <si>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</si>
  <si>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</si>
  <si>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</si>
  <si>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</si>
  <si>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</si>
  <si>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</si>
  <si>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</si>
  <si>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</si>
  <si>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</si>
  <si>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</si>
  <si>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</si>
  <si>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</si>
  <si>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</si>
  <si>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</si>
  <si>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</si>
  <si>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</si>
  <si>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</si>
  <si>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</si>
  <si>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</si>
  <si>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</si>
  <si>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</si>
  <si>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</si>
  <si>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</si>
  <si>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</si>
  <si>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</si>
  <si>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</si>
  <si>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</si>
  <si>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</si>
  <si>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</si>
  <si>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</si>
  <si>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</si>
  <si>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</si>
  <si>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</si>
  <si>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</si>
  <si>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</si>
  <si>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</si>
  <si>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</si>
  <si>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</si>
  <si>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</si>
  <si>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</si>
  <si>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</si>
  <si>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</si>
  <si>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</si>
  <si>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</si>
  <si>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</si>
  <si>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</si>
  <si>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</si>
  <si>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</si>
  <si>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</si>
  <si>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</si>
  <si>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</si>
  <si>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</si>
  <si>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</si>
  <si>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</si>
  <si>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</si>
  <si>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</si>
  <si>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</si>
  <si>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</si>
  <si>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</si>
  <si>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</si>
  <si>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</si>
  <si>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</si>
  <si>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</si>
  <si>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</si>
  <si>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</si>
  <si>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</si>
  <si>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</si>
  <si>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</si>
  <si>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</si>
  <si>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</si>
  <si>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</si>
  <si>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</si>
  <si>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</si>
  <si>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</si>
  <si>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</si>
  <si>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</si>
  <si>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</si>
  <si>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</si>
  <si>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</si>
  <si>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</si>
  <si>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</si>
  <si>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</si>
  <si>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</si>
  <si>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</si>
  <si>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</si>
  <si>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</si>
  <si>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</si>
  <si>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</si>
  <si>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</si>
  <si>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</si>
  <si>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</si>
  <si>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</si>
  <si>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</si>
  <si>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</si>
  <si>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</si>
  <si>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</si>
  <si>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</si>
  <si>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</si>
  <si>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</si>
  <si>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</si>
  <si>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</si>
  <si>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</si>
  <si>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</si>
  <si>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</si>
  <si>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</si>
  <si>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</si>
  <si>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</si>
  <si>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</si>
  <si>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</si>
  <si>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</si>
  <si>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</si>
  <si>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</si>
  <si>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</si>
  <si>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</si>
  <si>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</si>
  <si>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</si>
  <si>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</si>
  <si>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</si>
  <si>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</si>
  <si>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</si>
  <si>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</si>
  <si>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</si>
  <si>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</si>
  <si>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</si>
  <si>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</si>
  <si>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</si>
  <si>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</si>
  <si>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</si>
  <si>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</si>
  <si>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</si>
  <si>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</si>
  <si>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</si>
  <si>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</si>
  <si>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</si>
  <si>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</si>
  <si>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</si>
  <si>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</si>
  <si>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</si>
  <si>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</si>
  <si>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</si>
  <si>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</si>
  <si>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</si>
  <si>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</si>
  <si>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</si>
  <si>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</si>
  <si>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</si>
  <si>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</si>
  <si>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</si>
  <si>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</si>
  <si>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</si>
  <si>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</si>
  <si>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</si>
  <si>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</si>
  <si>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</si>
  <si>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</si>
  <si>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</si>
  <si>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</si>
  <si>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</si>
  <si>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</si>
  <si>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</si>
  <si>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</si>
  <si>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</si>
  <si>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</si>
  <si>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</si>
  <si>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</si>
  <si>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</si>
  <si>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</si>
  <si>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</si>
  <si>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</si>
  <si>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</si>
  <si>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</si>
  <si>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</si>
  <si>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</si>
  <si>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</si>
  <si>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</si>
  <si>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</si>
  <si>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</si>
  <si>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</si>
  <si>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</si>
  <si>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</si>
  <si>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</si>
  <si>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</si>
  <si>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</si>
  <si>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</si>
  <si>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</si>
  <si>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</si>
  <si>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</si>
  <si>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</si>
  <si>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</si>
  <si>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</si>
  <si>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</si>
  <si>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</si>
  <si>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</si>
  <si>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</si>
  <si>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</si>
  <si>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</si>
  <si>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</si>
  <si>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</si>
  <si>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</si>
  <si>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</si>
  <si>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</si>
  <si>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</si>
  <si>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</si>
  <si>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</si>
  <si>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</si>
  <si>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</si>
  <si>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</si>
  <si>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</si>
  <si>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</si>
  <si>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</si>
  <si>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</si>
  <si>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</si>
  <si>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</si>
  <si>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</si>
  <si>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</si>
  <si>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</si>
  <si>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</si>
  <si>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</si>
  <si>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</si>
  <si>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</si>
  <si>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</si>
  <si>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</si>
  <si>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</si>
  <si>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</si>
  <si>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</si>
  <si>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</si>
  <si>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</si>
  <si>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</si>
  <si>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</si>
  <si>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</si>
  <si>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</si>
  <si>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</si>
  <si>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</si>
  <si>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</si>
  <si>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</si>
  <si>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</si>
  <si>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</si>
  <si>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</si>
  <si>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</si>
  <si>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</si>
  <si>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</si>
  <si>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</si>
  <si>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</si>
  <si>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</si>
  <si>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</si>
  <si>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</si>
  <si>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</si>
  <si>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</si>
  <si>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</si>
  <si>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</si>
  <si>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</si>
  <si>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</si>
  <si>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</si>
  <si>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</si>
  <si>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</si>
  <si>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</si>
  <si>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</si>
  <si>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</si>
  <si>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</si>
  <si>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</si>
  <si>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</si>
  <si>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</si>
  <si>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</si>
  <si>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</si>
  <si>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</si>
  <si>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</si>
  <si>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</si>
  <si>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</si>
  <si>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</si>
  <si>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</si>
  <si>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</si>
  <si>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</si>
  <si>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</si>
  <si>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</si>
  <si>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</si>
  <si>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</si>
  <si>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</si>
  <si>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</si>
  <si>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</si>
  <si>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</si>
  <si>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</si>
  <si>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</si>
  <si>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</si>
  <si>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</si>
  <si>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</si>
  <si>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</si>
  <si>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</si>
  <si>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</si>
  <si>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</si>
  <si>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</si>
  <si>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</si>
  <si>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</si>
  <si>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</si>
  <si>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</si>
  <si>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</si>
  <si>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</si>
  <si>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</si>
  <si>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</si>
  <si>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</si>
  <si>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</si>
  <si>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</si>
  <si>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</si>
  <si>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</si>
  <si>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</si>
  <si>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</si>
  <si>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</si>
  <si>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</si>
  <si>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</si>
  <si>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</si>
  <si>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</si>
  <si>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</si>
  <si>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</si>
  <si>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</si>
  <si>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</si>
  <si>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</si>
  <si>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</si>
  <si>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</si>
  <si>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</si>
  <si>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</si>
  <si>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</si>
  <si>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</si>
  <si>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</si>
  <si>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</si>
  <si>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</si>
  <si>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</si>
  <si>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</si>
  <si>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</si>
  <si>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</si>
  <si>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</si>
  <si>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</si>
  <si>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</si>
  <si>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</si>
  <si>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</si>
  <si>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</si>
  <si>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</si>
  <si>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</si>
  <si>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</si>
  <si>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</si>
  <si>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</si>
  <si>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</si>
  <si>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</si>
  <si>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</si>
  <si>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</si>
  <si>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</si>
  <si>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</si>
  <si>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</si>
  <si>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</si>
  <si>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</si>
  <si>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</si>
  <si>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</si>
  <si>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</si>
  <si>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</si>
  <si>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</si>
  <si>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</si>
  <si>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</si>
  <si>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</si>
  <si>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</si>
  <si>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</si>
  <si>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</si>
  <si>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</si>
  <si>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</si>
  <si>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</si>
  <si>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</si>
  <si>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</si>
  <si>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</si>
  <si>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</si>
  <si>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</si>
  <si>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</si>
  <si>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</si>
  <si>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</si>
  <si>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</si>
  <si>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</si>
  <si>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</si>
  <si>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</si>
  <si>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</si>
  <si>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</si>
  <si>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</si>
  <si>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</si>
  <si>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</si>
  <si>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</si>
  <si>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</si>
  <si>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</si>
  <si>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</si>
  <si>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</si>
  <si>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</si>
  <si>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</si>
  <si>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</si>
  <si>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</si>
  <si>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</si>
  <si>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</si>
  <si>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</si>
  <si>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</si>
  <si>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</si>
  <si>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</si>
  <si>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</si>
  <si>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</si>
  <si>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</si>
  <si>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</si>
  <si>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</si>
  <si>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</si>
  <si>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</si>
  <si>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</si>
  <si>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</si>
  <si>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</si>
  <si>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</si>
  <si>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</si>
  <si>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</si>
  <si>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</si>
  <si>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</si>
  <si>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</si>
  <si>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</si>
  <si>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</si>
  <si>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</si>
  <si>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</si>
  <si>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</si>
  <si>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</si>
  <si>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</si>
  <si>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</si>
  <si>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</si>
  <si>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</si>
  <si>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</si>
  <si>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</si>
  <si>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</si>
  <si>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</si>
  <si>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</si>
  <si>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</si>
  <si>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</si>
  <si>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</si>
  <si>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</si>
  <si>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</si>
  <si>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</si>
  <si>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</si>
  <si>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</si>
  <si>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</si>
  <si>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</si>
  <si>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</si>
  <si>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</si>
  <si>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</si>
  <si>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</si>
  <si>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</si>
  <si>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</si>
  <si>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</si>
  <si>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</si>
  <si>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</si>
  <si>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</si>
  <si>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</si>
  <si>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</si>
  <si>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</si>
  <si>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</si>
  <si>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</si>
  <si>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</si>
  <si>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</si>
  <si>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</si>
  <si>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</si>
  <si>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</si>
  <si>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</si>
  <si>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</si>
  <si>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</si>
  <si>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</si>
  <si>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</si>
  <si>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</si>
  <si>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</si>
  <si>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</si>
  <si>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</si>
  <si>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</si>
  <si>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</si>
  <si>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</si>
  <si>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</si>
  <si>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</si>
  <si>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</si>
  <si>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</si>
  <si>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</si>
  <si>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</si>
  <si>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</si>
  <si>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</si>
  <si>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</si>
  <si>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</si>
  <si>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</si>
  <si>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</si>
  <si>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</si>
  <si>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</si>
  <si>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</si>
  <si>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</si>
  <si>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</si>
  <si>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</si>
  <si>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</si>
  <si>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</si>
  <si>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</si>
  <si>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</si>
  <si>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</si>
  <si>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</si>
  <si>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</si>
  <si>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</si>
  <si>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</si>
  <si>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</si>
  <si>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</si>
  <si>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</si>
  <si>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</si>
  <si>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</si>
  <si>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</si>
  <si>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</si>
  <si>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</si>
  <si>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</si>
  <si>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</si>
  <si>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</si>
  <si>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</si>
  <si>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</si>
  <si>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</si>
  <si>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</si>
  <si>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</si>
  <si>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</si>
  <si>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</si>
  <si>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</si>
  <si>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</si>
  <si>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</si>
  <si>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</si>
  <si>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</si>
  <si>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</si>
  <si>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</si>
  <si>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</si>
  <si>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</si>
  <si>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</si>
  <si>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</si>
  <si>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</si>
  <si>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</si>
  <si>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</si>
  <si>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</si>
  <si>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</si>
  <si>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</si>
  <si>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</si>
  <si>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</si>
  <si>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</si>
  <si>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</si>
  <si>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</si>
  <si>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</si>
  <si>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</si>
  <si>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</si>
  <si>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</si>
  <si>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</si>
  <si>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</si>
  <si>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</si>
  <si>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</si>
  <si>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</si>
  <si>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</si>
  <si>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</si>
  <si>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</si>
  <si>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</si>
  <si>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</si>
  <si>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</si>
  <si>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</si>
  <si>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</si>
  <si>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</si>
  <si>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</si>
  <si>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</si>
  <si>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</si>
  <si>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</si>
  <si>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</si>
  <si>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</si>
  <si>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</si>
  <si>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</si>
  <si>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</si>
  <si>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</si>
  <si>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</si>
  <si>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</si>
  <si>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</si>
  <si>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</si>
  <si>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</si>
  <si>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</si>
  <si>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</si>
  <si>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</si>
  <si>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</si>
  <si>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</si>
  <si>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</si>
  <si>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</si>
  <si>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</si>
  <si>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</si>
  <si>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</si>
  <si>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</si>
  <si>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</si>
  <si>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</si>
  <si>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</si>
  <si>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</si>
  <si>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</si>
  <si>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</si>
  <si>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</si>
  <si>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</si>
  <si>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</si>
  <si>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</si>
  <si>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</si>
  <si>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</si>
  <si>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</si>
  <si>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</si>
  <si>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</si>
  <si>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</si>
  <si>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</si>
  <si>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</si>
  <si>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</si>
  <si>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</si>
  <si>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</si>
  <si>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</si>
  <si>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</si>
  <si>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</si>
  <si>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</si>
  <si>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</si>
  <si>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</si>
  <si>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</si>
  <si>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</si>
  <si>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</si>
  <si>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</si>
  <si>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</si>
  <si>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</si>
  <si>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</si>
  <si>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</si>
  <si>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</si>
  <si>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</si>
  <si>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</si>
  <si>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</si>
  <si>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</si>
  <si>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</si>
  <si>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</si>
  <si>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</si>
  <si>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</si>
  <si>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</si>
  <si>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</si>
  <si>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</si>
  <si>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</si>
  <si>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</si>
  <si>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</si>
  <si>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</si>
  <si>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</si>
  <si>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</si>
  <si>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</si>
  <si>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</si>
  <si>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</si>
  <si>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</si>
  <si>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</si>
  <si>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</si>
  <si>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</si>
  <si>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</si>
  <si>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</si>
  <si>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</si>
  <si>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</si>
  <si>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</si>
  <si>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</si>
  <si>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</si>
  <si>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</si>
  <si>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</si>
  <si>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</si>
  <si>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</si>
  <si>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</si>
  <si>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</si>
  <si>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</si>
  <si>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</si>
  <si>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</si>
  <si>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</si>
  <si>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</si>
  <si>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</si>
  <si>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</si>
  <si>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</si>
  <si>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</si>
  <si>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</si>
  <si>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</si>
  <si>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</si>
  <si>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</si>
  <si>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</si>
  <si>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</si>
  <si>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</si>
  <si>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</si>
  <si>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</si>
  <si>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</si>
  <si>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</si>
  <si>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</si>
  <si>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</si>
  <si>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</si>
  <si>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</si>
  <si>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</si>
  <si>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</si>
  <si>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</si>
  <si>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</si>
  <si>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</si>
  <si>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</si>
  <si>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</si>
  <si>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</si>
  <si>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</si>
  <si>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</si>
  <si>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</si>
  <si>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</si>
  <si>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</si>
  <si>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</si>
  <si>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</si>
  <si>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</si>
  <si>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</si>
  <si>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</si>
  <si>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</si>
  <si>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</si>
  <si>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</si>
  <si>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</si>
  <si>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</si>
  <si>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</si>
  <si>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</si>
  <si>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</si>
  <si>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</si>
  <si>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</si>
  <si>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</si>
  <si>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</si>
  <si>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</si>
  <si>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</si>
  <si>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</si>
  <si>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</si>
  <si>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</si>
  <si>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</si>
  <si>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</si>
  <si>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</si>
  <si>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</si>
  <si>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</si>
  <si>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</si>
  <si>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</si>
  <si>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</si>
  <si>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</si>
  <si>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</si>
  <si>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</si>
  <si>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</si>
  <si>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</si>
  <si>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</si>
  <si>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</si>
  <si>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</si>
  <si>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</si>
  <si>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</si>
  <si>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</si>
  <si>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</si>
  <si>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</si>
  <si>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</si>
  <si>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</si>
  <si>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</si>
  <si>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</si>
  <si>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</si>
  <si>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</si>
  <si>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</si>
  <si>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</si>
  <si>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</si>
  <si>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</si>
  <si>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</si>
  <si>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</si>
  <si>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</si>
  <si>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</si>
  <si>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</si>
  <si>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</si>
  <si>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</si>
  <si>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</si>
  <si>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</si>
  <si>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</si>
  <si>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</si>
  <si>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</si>
  <si>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</si>
  <si>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</si>
  <si>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</si>
  <si>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</si>
  <si>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</si>
  <si>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</si>
  <si>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</si>
  <si>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</si>
  <si>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</si>
  <si>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</si>
  <si>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</si>
  <si>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</si>
  <si>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</si>
  <si>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</si>
  <si>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</si>
  <si>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</si>
  <si>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</si>
  <si>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</si>
  <si>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</si>
  <si>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</si>
  <si>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</si>
  <si>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</si>
  <si>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</si>
  <si>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</si>
  <si>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</si>
  <si>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</si>
  <si>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</si>
  <si>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</si>
  <si>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</si>
  <si>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</si>
  <si>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</si>
  <si>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</si>
  <si>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</si>
  <si>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</si>
  <si>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</si>
  <si>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</si>
  <si>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</si>
  <si>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</si>
  <si>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</si>
  <si>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</si>
  <si>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</si>
  <si>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</si>
  <si>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</si>
  <si>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</si>
  <si>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</si>
  <si>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</si>
  <si>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</si>
  <si>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</si>
  <si>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</si>
  <si>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</si>
  <si>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</si>
  <si>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</si>
  <si>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</si>
  <si>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</si>
  <si>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</si>
  <si>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</si>
  <si>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</si>
  <si>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</si>
  <si>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</si>
  <si>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</si>
  <si>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</si>
  <si>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</si>
  <si>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</si>
  <si>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</si>
  <si>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</si>
  <si>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</si>
  <si>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</si>
  <si>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</si>
  <si>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</si>
  <si>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</si>
  <si>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</si>
  <si>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</si>
  <si>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</si>
  <si>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</si>
  <si>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</si>
  <si>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</si>
  <si>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</si>
  <si>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</si>
  <si>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</si>
  <si>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</si>
  <si>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</si>
  <si>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</si>
  <si>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</si>
  <si>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</si>
  <si>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</si>
  <si>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</si>
  <si>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</si>
  <si>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</si>
  <si>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</si>
  <si>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</si>
  <si>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</si>
  <si>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</si>
  <si>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</si>
  <si>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</si>
  <si>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</si>
  <si>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</si>
  <si>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</si>
  <si>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</si>
  <si>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</si>
  <si>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</si>
  <si>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</si>
  <si>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</si>
  <si>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</si>
  <si>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</si>
  <si>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</si>
  <si>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</si>
  <si>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</si>
  <si>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</si>
  <si>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</si>
  <si>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</si>
  <si>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</si>
  <si>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</si>
  <si>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</si>
  <si>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</si>
  <si>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</si>
  <si>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</si>
  <si>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</si>
  <si>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</si>
  <si>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</si>
  <si>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</si>
  <si>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</si>
  <si>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</si>
  <si>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</si>
  <si>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</si>
  <si>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</si>
  <si>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</si>
  <si>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</si>
  <si>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</si>
  <si>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</si>
  <si>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</si>
  <si>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</si>
  <si>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</si>
  <si>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</si>
  <si>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</si>
  <si>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</si>
  <si>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</si>
  <si>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</si>
  <si>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</si>
  <si>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</si>
  <si>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</si>
  <si>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</si>
  <si>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</si>
  <si>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</si>
  <si>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</si>
  <si>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</si>
  <si>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</si>
  <si>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</si>
  <si>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</si>
  <si>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</si>
  <si>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</si>
  <si>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</si>
  <si>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</si>
  <si>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</si>
  <si>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</si>
  <si>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</si>
  <si>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</si>
  <si>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</si>
  <si>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</si>
  <si>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</si>
  <si>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</si>
  <si>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</si>
  <si>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</si>
  <si>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</si>
  <si>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</si>
  <si>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</si>
  <si>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</si>
  <si>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</si>
  <si>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</si>
  <si>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</si>
  <si>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</si>
  <si>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</si>
  <si>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</si>
  <si>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</si>
  <si>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</si>
  <si>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</si>
  <si>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</si>
  <si>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</si>
  <si>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</si>
  <si>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</si>
  <si>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</si>
  <si>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</si>
  <si>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</si>
  <si>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</si>
  <si>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</si>
  <si>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</si>
  <si>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</si>
  <si>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</si>
  <si>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</si>
  <si>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</si>
  <si>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</si>
  <si>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</si>
  <si>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</si>
  <si>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</si>
  <si>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</si>
  <si>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</si>
  <si>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</si>
  <si>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</si>
  <si>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</si>
  <si>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</si>
  <si>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</si>
  <si>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</si>
  <si>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</si>
  <si>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</si>
  <si>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</si>
  <si>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</si>
  <si>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</si>
  <si>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</si>
  <si>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</si>
  <si>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</si>
  <si>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</si>
  <si>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</si>
  <si>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</si>
  <si>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</si>
  <si>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</si>
  <si>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</si>
  <si>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</si>
  <si>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</si>
  <si>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</si>
  <si>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</si>
  <si>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</si>
  <si>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</si>
  <si>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</si>
  <si>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</si>
  <si>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</si>
  <si>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</si>
  <si>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</si>
  <si>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</si>
  <si>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</si>
  <si>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</si>
  <si>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</si>
  <si>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</si>
  <si>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</si>
  <si>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</si>
  <si>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</si>
  <si>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</si>
  <si>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</si>
  <si>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</si>
  <si>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</si>
  <si>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</si>
  <si>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</si>
  <si>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</si>
  <si>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</si>
  <si>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</si>
  <si>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</si>
  <si>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</si>
  <si>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</si>
  <si>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</si>
  <si>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</si>
  <si>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</si>
  <si>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</si>
  <si>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</si>
  <si>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</si>
  <si>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</si>
  <si>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</si>
  <si>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</si>
  <si>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</si>
  <si>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</si>
  <si>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</si>
  <si>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</si>
  <si>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</si>
  <si>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</si>
  <si>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</si>
  <si>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</si>
  <si>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</si>
  <si>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</si>
  <si>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</si>
  <si>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</si>
  <si>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</si>
  <si>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</si>
  <si>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</si>
  <si>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</si>
  <si>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</si>
  <si>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</si>
  <si>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</si>
  <si>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</si>
  <si>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</si>
  <si>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</si>
  <si>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</si>
  <si>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</si>
  <si>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</si>
  <si>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</si>
  <si>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</si>
  <si>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</si>
  <si>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</si>
  <si>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</si>
  <si>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</si>
  <si>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</si>
  <si>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</si>
  <si>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</si>
  <si>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</si>
  <si>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</si>
  <si>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</si>
  <si>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</si>
  <si>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</si>
  <si>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</si>
  <si>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</si>
  <si>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</si>
  <si>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</si>
  <si>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</si>
  <si>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</si>
  <si>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</si>
  <si>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</si>
  <si>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</si>
  <si>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</si>
  <si>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</si>
  <si>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</si>
  <si>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</si>
  <si>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</si>
  <si>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</si>
  <si>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</si>
  <si>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</si>
  <si>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</si>
  <si>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</si>
  <si>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</si>
  <si>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</si>
  <si>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</si>
  <si>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</si>
  <si>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</si>
  <si>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</si>
  <si>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</si>
  <si>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</si>
  <si>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</si>
  <si>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</si>
  <si>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</si>
  <si>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</si>
  <si>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</si>
  <si>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</si>
  <si>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</si>
  <si>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</si>
  <si>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</si>
  <si>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</si>
  <si>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</si>
  <si>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</si>
  <si>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</si>
  <si>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</si>
  <si>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</si>
  <si>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</si>
  <si>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</si>
  <si>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</si>
  <si>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</si>
  <si>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</si>
  <si>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</si>
  <si>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</si>
  <si>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</si>
  <si>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</si>
  <si>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</si>
  <si>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</si>
  <si>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</si>
  <si>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</si>
  <si>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</si>
  <si>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</si>
  <si>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</si>
  <si>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</si>
  <si>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</si>
  <si>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</si>
  <si>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</si>
  <si>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</si>
  <si>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</si>
  <si>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</si>
  <si>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</si>
  <si>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</si>
  <si>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</si>
  <si>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</si>
  <si>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</si>
  <si>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</si>
  <si>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</si>
  <si>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</si>
  <si>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</si>
  <si>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</si>
  <si>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</si>
  <si>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</si>
  <si>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</si>
  <si>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</si>
  <si>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</si>
  <si>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</si>
  <si>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</si>
  <si>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</si>
  <si>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</si>
  <si>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</si>
  <si>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</si>
  <si>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</si>
  <si>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</si>
  <si>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</si>
  <si>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</si>
  <si>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</si>
  <si>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</si>
  <si>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</si>
  <si>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</si>
  <si>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</si>
  <si>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</si>
  <si>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</si>
  <si>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</si>
  <si>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</si>
  <si>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</si>
  <si>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</si>
  <si>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</si>
  <si>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</si>
  <si>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</si>
  <si>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</si>
  <si>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</si>
  <si>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</si>
  <si>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</si>
  <si>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</si>
  <si>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</si>
  <si>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</si>
  <si>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</si>
  <si>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</si>
  <si>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</si>
  <si>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</si>
  <si>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</si>
  <si>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</si>
  <si>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</si>
  <si>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</si>
  <si>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</si>
  <si>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</si>
  <si>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</si>
  <si>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</si>
  <si>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</si>
  <si>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</si>
  <si>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</si>
  <si>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</si>
  <si>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</si>
  <si>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</si>
  <si>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</si>
  <si>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</si>
  <si>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</si>
  <si>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</si>
  <si>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</si>
  <si>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</si>
  <si>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</si>
  <si>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</si>
  <si>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</si>
  <si>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</si>
  <si>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</si>
  <si>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</si>
  <si>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</si>
  <si>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</si>
  <si>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</si>
  <si>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</si>
  <si>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</si>
  <si>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</si>
  <si>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</si>
  <si>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</si>
  <si>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</si>
  <si>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</si>
  <si>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</si>
  <si>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</si>
  <si>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</si>
  <si>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</si>
  <si>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</si>
  <si>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</si>
  <si>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</si>
  <si>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</si>
  <si>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</si>
  <si>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</si>
  <si>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</si>
  <si>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</si>
  <si>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</si>
  <si>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</si>
  <si>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</si>
  <si>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</si>
  <si>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</si>
  <si>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</si>
  <si>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</si>
  <si>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</si>
  <si>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</si>
  <si>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</si>
  <si>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</si>
  <si>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</si>
  <si>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</si>
  <si>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</si>
  <si>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</si>
  <si>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</si>
  <si>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</si>
  <si>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</si>
  <si>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</si>
  <si>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</si>
  <si>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</si>
  <si>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</si>
  <si>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</si>
  <si>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</si>
  <si>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</si>
  <si>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</si>
  <si>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</si>
  <si>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</si>
  <si>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</si>
  <si>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</si>
  <si>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</si>
  <si>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</si>
  <si>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</si>
  <si>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</si>
  <si>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</si>
  <si>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</si>
  <si>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</si>
  <si>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</si>
  <si>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</si>
  <si>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</si>
  <si>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</si>
  <si>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</si>
  <si>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</si>
  <si>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</si>
  <si>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</si>
  <si>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</si>
  <si>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</si>
  <si>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</si>
  <si>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</si>
  <si>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</si>
  <si>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</si>
  <si>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</si>
  <si>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</si>
  <si>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</si>
  <si>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</si>
  <si>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</si>
  <si>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</si>
  <si>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</si>
  <si>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</si>
  <si>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</si>
  <si>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</si>
  <si>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</si>
  <si>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</si>
  <si>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</si>
  <si>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</si>
  <si>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</si>
  <si>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</si>
  <si>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</si>
  <si>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</si>
  <si>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</si>
  <si>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</si>
  <si>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</si>
  <si>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</si>
  <si>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</si>
  <si>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</si>
  <si>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</si>
  <si>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</si>
  <si>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</si>
  <si>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</si>
  <si>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</si>
  <si>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</si>
  <si>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</si>
  <si>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</si>
  <si>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</si>
  <si>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</si>
  <si>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</si>
  <si>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</si>
  <si>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</si>
  <si>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</si>
  <si>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</si>
  <si>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</si>
  <si>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</si>
  <si>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</si>
  <si>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</si>
  <si>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</si>
  <si>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</si>
  <si>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</si>
  <si>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</si>
  <si>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</si>
  <si>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</si>
  <si>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</si>
  <si>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</si>
  <si>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</si>
  <si>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</si>
  <si>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</si>
  <si>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</si>
  <si>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</si>
  <si>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</si>
  <si>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</si>
  <si>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</si>
  <si>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</si>
  <si>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</si>
  <si>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</si>
  <si>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</si>
  <si>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</si>
  <si>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</si>
  <si>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</si>
  <si>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</si>
  <si>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</si>
  <si>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</si>
  <si>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</si>
  <si>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</si>
  <si>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</si>
  <si>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</si>
  <si>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</si>
  <si>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</si>
  <si>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</si>
  <si>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</si>
  <si>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</si>
  <si>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</si>
  <si>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</si>
  <si>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</si>
  <si>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</si>
  <si>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</si>
  <si>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</si>
  <si>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</si>
  <si>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</si>
  <si>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</si>
  <si>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</si>
  <si>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</si>
  <si>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</si>
  <si>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</si>
  <si>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</si>
  <si>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</si>
  <si>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</si>
  <si>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</si>
  <si>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</si>
  <si>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</si>
  <si>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</si>
  <si>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</si>
  <si>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</si>
  <si>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</si>
  <si>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</si>
  <si>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</si>
  <si>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</si>
  <si>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</si>
  <si>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</si>
  <si>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</si>
  <si>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</si>
  <si>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</si>
  <si>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</si>
  <si>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</si>
  <si>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</si>
  <si>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</si>
  <si>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</si>
  <si>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</si>
  <si>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</si>
  <si>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</si>
  <si>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</si>
  <si>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</si>
  <si>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</si>
  <si>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</si>
  <si>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</si>
  <si>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</si>
  <si>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</si>
  <si>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</si>
  <si>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</si>
  <si>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</si>
  <si>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</si>
  <si>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</si>
  <si>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</si>
  <si>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</si>
  <si>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</si>
  <si>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</si>
  <si>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</si>
  <si>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</si>
  <si>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</si>
  <si>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</si>
  <si>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</si>
  <si>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</si>
  <si>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</si>
  <si>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</si>
  <si>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</si>
  <si>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</si>
  <si>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</si>
  <si>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</si>
  <si>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</si>
  <si>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</si>
  <si>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</si>
  <si>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</si>
  <si>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</si>
  <si>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</si>
  <si>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</si>
  <si>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</si>
  <si>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</si>
  <si>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</si>
  <si>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</si>
  <si>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</si>
  <si>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</si>
  <si>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</si>
  <si>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</si>
  <si>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</si>
  <si>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</si>
  <si>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</si>
  <si>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</si>
  <si>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</si>
  <si>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</si>
  <si>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</si>
  <si>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</si>
  <si>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</si>
  <si>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</si>
  <si>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</si>
  <si>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</si>
  <si>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</si>
  <si>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</si>
  <si>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</si>
  <si>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</si>
  <si>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</si>
  <si>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</si>
  <si>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</si>
  <si>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</si>
  <si>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</si>
  <si>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</si>
  <si>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</si>
  <si>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</si>
  <si>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</si>
  <si>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</si>
  <si>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</si>
  <si>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</si>
  <si>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</si>
  <si>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</si>
  <si>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</si>
  <si>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</si>
  <si>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</si>
  <si>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</si>
  <si>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</si>
  <si>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</si>
  <si>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</si>
  <si>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</si>
  <si>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</si>
  <si>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</si>
  <si>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</si>
  <si>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</si>
  <si>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</si>
  <si>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</si>
  <si>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</si>
  <si>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</si>
  <si>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</si>
  <si>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</si>
  <si>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</si>
  <si>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</si>
  <si>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</si>
  <si>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</si>
  <si>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</si>
  <si>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</si>
  <si>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</si>
  <si>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</si>
  <si>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</si>
  <si>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</si>
  <si>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</si>
  <si>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</si>
  <si>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</si>
  <si>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</si>
  <si>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</si>
  <si>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</si>
  <si>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</si>
  <si>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</si>
  <si>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</si>
  <si>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</si>
  <si>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</si>
  <si>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</si>
  <si>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</si>
  <si>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</si>
  <si>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</si>
  <si>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</si>
  <si>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</si>
  <si>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</si>
  <si>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</si>
  <si>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</si>
  <si>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</si>
  <si>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</si>
  <si>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</si>
  <si>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</si>
  <si>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</si>
  <si>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</si>
  <si>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</si>
  <si>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</si>
  <si>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</si>
  <si>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</si>
  <si>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</si>
  <si>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</si>
  <si>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</si>
  <si>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</si>
  <si>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</si>
  <si>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</si>
  <si>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</si>
  <si>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</si>
  <si>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</si>
  <si>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</si>
  <si>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</si>
  <si>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</si>
  <si>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</si>
  <si>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</si>
  <si>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</si>
  <si>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</si>
  <si>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</si>
  <si>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</si>
  <si>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</si>
  <si>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</si>
  <si>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</si>
  <si>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</si>
  <si>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</si>
  <si>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</si>
  <si>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</si>
  <si>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</si>
  <si>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</si>
  <si>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</si>
  <si>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</si>
  <si>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</si>
  <si>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</si>
  <si>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</si>
  <si>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</si>
  <si>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</si>
  <si>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</si>
  <si>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</si>
  <si>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</si>
  <si>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</si>
  <si>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</si>
  <si>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</si>
  <si>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</si>
  <si>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</si>
  <si>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</si>
  <si>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</si>
  <si>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</si>
  <si>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</si>
  <si>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</si>
  <si>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</si>
  <si>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</si>
  <si>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</si>
  <si>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</si>
  <si>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</si>
  <si>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</si>
  <si>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</si>
  <si>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</si>
  <si>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</si>
  <si>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</si>
  <si>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</si>
  <si>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</si>
  <si>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</si>
  <si>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</si>
  <si>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</si>
  <si>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</si>
  <si>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</si>
  <si>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</si>
  <si>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</si>
  <si>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</si>
  <si>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</si>
  <si>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</si>
  <si>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</si>
  <si>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</si>
  <si>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</si>
  <si>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</si>
  <si>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</si>
  <si>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</si>
  <si>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</si>
  <si>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</si>
  <si>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</si>
  <si>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</si>
  <si>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</si>
  <si>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</si>
  <si>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</si>
  <si>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</si>
  <si>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</si>
  <si>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</si>
  <si>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</si>
  <si>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</si>
  <si>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</si>
  <si>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</si>
  <si>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</si>
  <si>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</si>
  <si>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</si>
  <si>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</si>
  <si>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</si>
  <si>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</si>
  <si>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</si>
  <si>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</si>
  <si>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</si>
  <si>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</si>
  <si>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</si>
  <si>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</si>
  <si>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</si>
  <si>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</si>
  <si>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</si>
  <si>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</si>
  <si>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</si>
  <si>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</si>
  <si>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</si>
  <si>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</si>
  <si>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</si>
  <si>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</si>
  <si>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</si>
  <si>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</si>
  <si>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</si>
  <si>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</si>
  <si>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</si>
  <si>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</si>
  <si>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</si>
  <si>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</si>
  <si>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</si>
  <si>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</si>
  <si>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</si>
  <si>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</si>
  <si>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</si>
  <si>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</si>
  <si>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</si>
  <si>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</si>
  <si>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</si>
  <si>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</si>
  <si>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</si>
  <si>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</si>
  <si>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</si>
  <si>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</si>
  <si>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</si>
  <si>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</si>
  <si>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</si>
  <si>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</si>
  <si>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</si>
  <si>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</si>
  <si>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</si>
  <si>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</si>
  <si>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</si>
  <si>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</si>
  <si>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</si>
  <si>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</si>
  <si>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</si>
  <si>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</si>
  <si>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</si>
  <si>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</si>
  <si>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</si>
  <si>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</si>
  <si>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</si>
  <si>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</si>
  <si>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</si>
  <si>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</si>
  <si>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</si>
  <si>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</si>
  <si>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</si>
  <si>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</si>
  <si>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</si>
  <si>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</si>
  <si>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</si>
  <si>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</si>
  <si>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</si>
  <si>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</si>
  <si>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</si>
  <si>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</si>
  <si>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</si>
  <si>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</si>
  <si>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</si>
  <si>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</si>
  <si>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</si>
  <si>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</si>
  <si>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</si>
  <si>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</si>
  <si>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</si>
  <si>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</si>
  <si>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</si>
  <si>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</si>
  <si>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</si>
  <si>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</si>
  <si>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</si>
  <si>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</si>
  <si>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</si>
  <si>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</si>
  <si>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</si>
  <si>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</si>
  <si>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</si>
  <si>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</si>
  <si>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</si>
  <si>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</si>
  <si>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</si>
  <si>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</si>
  <si>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</si>
  <si>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</si>
  <si>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</si>
  <si>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</si>
  <si>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</si>
  <si>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</si>
  <si>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</si>
  <si>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</si>
  <si>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</si>
  <si>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</si>
  <si>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</si>
  <si>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</si>
  <si>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</si>
  <si>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</si>
  <si>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</si>
  <si>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</si>
  <si>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</si>
  <si>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</si>
  <si>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</si>
  <si>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</si>
  <si>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</si>
  <si>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</si>
  <si>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</si>
  <si>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</si>
  <si>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</si>
  <si>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</si>
  <si>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</si>
  <si>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</si>
  <si>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</si>
  <si>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</si>
  <si>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</si>
  <si>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</si>
  <si>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</si>
  <si>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</si>
  <si>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</si>
  <si>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</si>
  <si>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</si>
  <si>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</si>
  <si>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</si>
  <si>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</si>
  <si>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</si>
  <si>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</si>
  <si>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</si>
  <si>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</si>
  <si>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</si>
  <si>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</si>
  <si>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</si>
  <si>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</si>
  <si>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</si>
  <si>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</si>
  <si>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</si>
  <si>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</si>
  <si>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</si>
  <si>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</si>
  <si>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</si>
  <si>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</si>
  <si>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</si>
  <si>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</si>
  <si>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</si>
  <si>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</si>
  <si>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</si>
  <si>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</si>
  <si>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</si>
  <si>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</si>
  <si>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</si>
  <si>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</si>
  <si>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</si>
  <si>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</si>
  <si>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</si>
  <si>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</si>
  <si>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</si>
  <si>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</si>
  <si>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</si>
  <si>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</si>
  <si>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</si>
  <si>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</si>
  <si>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</si>
  <si>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</si>
  <si>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</si>
  <si>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</si>
  <si>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</si>
  <si>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</si>
  <si>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</si>
  <si>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</si>
  <si>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</si>
  <si>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</si>
  <si>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</si>
  <si>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</si>
  <si>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</si>
  <si>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</si>
  <si>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</si>
  <si>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</si>
  <si>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</si>
  <si>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</si>
  <si>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</si>
  <si>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</si>
  <si>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</si>
  <si>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</si>
  <si>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</si>
  <si>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</si>
  <si>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</si>
  <si>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</si>
  <si>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</si>
  <si>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</si>
  <si>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</si>
  <si>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</si>
  <si>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</si>
  <si>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</si>
  <si>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</si>
  <si>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</si>
  <si>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</si>
  <si>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</si>
  <si>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</si>
  <si>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</si>
  <si>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</si>
  <si>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</si>
  <si>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</si>
  <si>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</si>
  <si>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</si>
  <si>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</si>
  <si>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</si>
  <si>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</si>
  <si>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</si>
  <si>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</si>
  <si>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</si>
  <si>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</si>
  <si>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</si>
  <si>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</si>
  <si>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</si>
  <si>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</si>
  <si>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</si>
  <si>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</si>
  <si>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</si>
  <si>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</si>
  <si>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</si>
  <si>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</si>
  <si>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</si>
  <si>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</si>
  <si>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</si>
  <si>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</si>
  <si>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</si>
  <si>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</si>
  <si>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</si>
  <si>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</si>
  <si>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</si>
  <si>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</si>
  <si>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</si>
  <si>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</si>
  <si>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</si>
  <si>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</si>
  <si>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</si>
  <si>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</si>
  <si>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</si>
  <si>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</si>
  <si>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</si>
  <si>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</si>
  <si>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</si>
  <si>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</si>
  <si>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</si>
  <si>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</si>
  <si>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</si>
  <si>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</si>
  <si>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</si>
  <si>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</si>
  <si>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</si>
  <si>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</si>
  <si>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</si>
  <si>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</si>
  <si>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</si>
  <si>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</si>
  <si>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</si>
  <si>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</si>
  <si>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</si>
  <si>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</si>
  <si>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</si>
  <si>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</si>
  <si>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</si>
  <si>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</si>
  <si>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</si>
  <si>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</si>
  <si>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</si>
  <si>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</si>
  <si>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</si>
  <si>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</si>
  <si>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</si>
  <si>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</si>
  <si>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</si>
  <si>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</si>
  <si>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</si>
  <si>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</si>
  <si>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</si>
  <si>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</si>
  <si>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</si>
  <si>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</si>
  <si>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</si>
  <si>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</si>
  <si>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</si>
  <si>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</si>
  <si>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</si>
  <si>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</si>
  <si>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</si>
  <si>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</si>
  <si>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</si>
  <si>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</si>
  <si>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</si>
  <si>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</si>
  <si>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</si>
  <si>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</si>
  <si>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</si>
  <si>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</si>
  <si>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</si>
  <si>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</si>
  <si>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</si>
  <si>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</si>
  <si>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</si>
  <si>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</si>
  <si>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</si>
  <si>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</si>
  <si>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</si>
  <si>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</si>
  <si>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</si>
  <si>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</si>
  <si>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</si>
  <si>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</si>
  <si>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</si>
  <si>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</si>
  <si>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</si>
  <si>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</si>
  <si>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</si>
  <si>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</si>
  <si>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</si>
  <si>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</si>
  <si>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</si>
  <si>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</si>
  <si>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</si>
  <si>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</si>
  <si>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</si>
  <si>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</si>
  <si>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</si>
  <si>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</si>
  <si>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</si>
  <si>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</si>
  <si>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</si>
  <si>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</si>
  <si>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</si>
  <si>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</si>
  <si>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</si>
  <si>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</si>
  <si>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</si>
  <si>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</si>
  <si>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</si>
  <si>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</si>
  <si>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</si>
  <si>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</si>
  <si>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</si>
  <si>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</si>
  <si>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</si>
  <si>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</si>
  <si>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</si>
  <si>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</si>
  <si>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</si>
  <si>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</si>
  <si>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</si>
  <si>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</si>
  <si>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</si>
  <si>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</si>
  <si>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</si>
  <si>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</si>
  <si>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</si>
  <si>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</si>
  <si>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</si>
  <si>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</si>
  <si>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</si>
  <si>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</si>
  <si>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</si>
  <si>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</si>
  <si>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</si>
  <si>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</si>
  <si>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</si>
  <si>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</si>
  <si>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</si>
  <si>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</si>
  <si>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</si>
  <si>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</si>
  <si>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</si>
  <si>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</si>
  <si>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</si>
  <si>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</si>
  <si>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</si>
  <si>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</si>
  <si>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</si>
  <si>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</si>
  <si>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</si>
  <si>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</si>
  <si>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</si>
  <si>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</si>
  <si>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</si>
  <si>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</si>
  <si>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</si>
  <si>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</si>
  <si>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</si>
  <si>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</si>
  <si>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</si>
  <si>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</si>
  <si>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</si>
  <si>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</si>
  <si>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</si>
  <si>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</si>
  <si>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</si>
  <si>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</si>
  <si>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</si>
  <si>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</si>
  <si>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</si>
  <si>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</si>
  <si>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</si>
  <si>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</si>
  <si>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</si>
  <si>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</si>
  <si>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</si>
  <si>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</si>
  <si>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</si>
  <si>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</si>
  <si>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</si>
  <si>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</si>
  <si>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</si>
  <si>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</si>
  <si>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</si>
  <si>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</si>
  <si>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</si>
  <si>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</si>
  <si>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</si>
  <si>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</si>
  <si>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</si>
  <si>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</si>
  <si>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</si>
  <si>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</si>
  <si>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</si>
  <si>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</si>
  <si>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</si>
  <si>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</si>
  <si>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</si>
  <si>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</si>
  <si>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</si>
  <si>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</si>
  <si>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</si>
  <si>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</si>
  <si>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</si>
  <si>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</si>
  <si>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</si>
  <si>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</si>
  <si>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</si>
  <si>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</si>
  <si>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</si>
  <si>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</si>
  <si>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</si>
  <si>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</si>
  <si>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</si>
  <si>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</si>
  <si>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</si>
  <si>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</si>
  <si>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</si>
  <si>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</si>
  <si>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</si>
  <si>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</si>
  <si>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</si>
  <si>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</si>
  <si>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</si>
  <si>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</si>
  <si>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</si>
  <si>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</si>
  <si>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</si>
  <si>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</si>
  <si>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</si>
  <si>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</si>
  <si>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</si>
  <si>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</si>
  <si>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</si>
  <si>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</si>
  <si>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</si>
  <si>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</si>
  <si>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</si>
  <si>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</si>
  <si>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</si>
  <si>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</si>
  <si>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</si>
  <si>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</si>
  <si>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</si>
  <si>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</si>
  <si>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</si>
  <si>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</si>
  <si>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</si>
  <si>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</si>
  <si>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</si>
  <si>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</si>
  <si>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</si>
  <si>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</si>
  <si>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</si>
  <si>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</si>
  <si>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</si>
  <si>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</si>
  <si>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</si>
  <si>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</si>
  <si>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</si>
  <si>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</si>
  <si>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</si>
  <si>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</si>
  <si>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</si>
  <si>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</si>
  <si>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</si>
  <si>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</si>
  <si>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</si>
  <si>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</si>
  <si>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</si>
  <si>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</si>
  <si>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</si>
  <si>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</si>
  <si>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</si>
  <si>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</si>
  <si>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</si>
  <si>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</si>
  <si>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</si>
  <si>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</si>
  <si>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</si>
  <si>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</si>
  <si>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</si>
  <si>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</si>
  <si>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</si>
  <si>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</si>
  <si>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</si>
  <si>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</si>
  <si>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</si>
  <si>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</si>
  <si>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</si>
  <si>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</si>
  <si>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</si>
  <si>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</si>
  <si>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</si>
  <si>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</si>
  <si>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</si>
  <si>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</si>
  <si>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</si>
  <si>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</si>
  <si>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</si>
  <si>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</si>
  <si>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</si>
  <si>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</si>
  <si>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</si>
  <si>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</si>
  <si>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</si>
  <si>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</si>
  <si>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</si>
  <si>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</si>
  <si>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</si>
  <si>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</si>
  <si>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</si>
  <si>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</si>
  <si>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</si>
  <si>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</si>
  <si>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</si>
  <si>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</si>
  <si>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</si>
  <si>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</si>
  <si>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</si>
  <si>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</si>
  <si>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</si>
  <si>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</si>
  <si>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</si>
  <si>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</si>
  <si>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</si>
  <si>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</si>
  <si>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</si>
  <si>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</si>
  <si>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</si>
  <si>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</si>
  <si>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</si>
  <si>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</si>
  <si>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</si>
  <si>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</si>
  <si>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</si>
  <si>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</si>
  <si>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</si>
  <si>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</si>
  <si>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</si>
  <si>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</si>
  <si>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</si>
  <si>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</si>
  <si>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</si>
  <si>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</si>
  <si>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</si>
  <si>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</si>
  <si>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</si>
  <si>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</si>
  <si>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</si>
  <si>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</si>
  <si>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</si>
  <si>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</si>
  <si>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</si>
  <si>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</si>
  <si>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</si>
  <si>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</si>
  <si>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</si>
  <si>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</si>
  <si>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</si>
  <si>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</si>
  <si>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</si>
  <si>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</si>
  <si>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</si>
  <si>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</si>
  <si>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</si>
  <si>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</si>
  <si>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</si>
  <si>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</si>
  <si>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</si>
  <si>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</si>
  <si>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</si>
  <si>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</si>
  <si>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</si>
  <si>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</si>
  <si>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</si>
  <si>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</si>
  <si>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</si>
  <si>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</si>
  <si>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</si>
  <si>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</si>
  <si>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</si>
  <si>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</si>
  <si>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</si>
  <si>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</si>
  <si>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</si>
  <si>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</si>
  <si>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</si>
  <si>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</si>
  <si>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</si>
  <si>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</si>
  <si>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</si>
  <si>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</si>
  <si>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</si>
  <si>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</si>
  <si>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</si>
  <si>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</si>
  <si>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</si>
  <si>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</si>
  <si>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</si>
  <si>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</si>
  <si>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</si>
  <si>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</si>
  <si>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</si>
  <si>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</si>
  <si>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</si>
  <si>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</si>
  <si>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</si>
  <si>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</si>
  <si>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</si>
  <si>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</si>
  <si>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</si>
  <si>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</si>
  <si>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</si>
  <si>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</si>
  <si>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</si>
  <si>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</si>
  <si>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</si>
  <si>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</si>
  <si>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</si>
  <si>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</si>
  <si>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</si>
  <si>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</si>
  <si>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</si>
  <si>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</si>
  <si>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</si>
  <si>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</si>
  <si>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</si>
  <si>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</si>
  <si>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</si>
  <si>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</si>
  <si>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</si>
  <si>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</si>
  <si>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</si>
  <si>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</si>
  <si>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</si>
  <si>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</si>
  <si>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</si>
  <si>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</si>
  <si>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</si>
  <si>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</si>
  <si>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</si>
  <si>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</si>
  <si>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</si>
  <si>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</si>
  <si>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</si>
  <si>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</si>
  <si>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</si>
  <si>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</si>
  <si>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</si>
  <si>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</si>
  <si>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</si>
  <si>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</si>
  <si>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</si>
  <si>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</si>
  <si>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</si>
  <si>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</si>
  <si>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</si>
  <si>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</si>
  <si>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</si>
  <si>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</si>
  <si>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</si>
  <si>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</si>
  <si>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</si>
  <si>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</si>
  <si>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</si>
  <si>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</si>
  <si>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</si>
  <si>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</si>
  <si>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</si>
  <si>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</si>
  <si>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</si>
  <si>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</si>
  <si>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</si>
  <si>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</si>
  <si>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</si>
  <si>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</si>
  <si>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</si>
  <si>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</si>
  <si>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</si>
  <si>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</si>
  <si>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</si>
  <si>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</si>
  <si>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</si>
  <si>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</si>
  <si>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</si>
  <si>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</si>
  <si>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</si>
  <si>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</si>
  <si>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</si>
  <si>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</si>
  <si>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</si>
  <si>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</si>
  <si>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</si>
  <si>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</si>
  <si>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</si>
  <si>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</si>
  <si>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</si>
  <si>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</si>
  <si>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</si>
  <si>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</si>
  <si>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</si>
  <si>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</si>
  <si>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</si>
  <si>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</si>
  <si>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</si>
  <si>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</si>
  <si>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</si>
  <si>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</si>
  <si>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</si>
  <si>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</si>
  <si>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</si>
  <si>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</si>
  <si>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</si>
  <si>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</si>
  <si>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</si>
  <si>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</si>
  <si>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</si>
  <si>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</si>
  <si>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</si>
  <si>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</si>
  <si>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</si>
  <si>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</si>
  <si>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</si>
  <si>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</si>
  <si>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</si>
  <si>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</si>
  <si>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</si>
  <si>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</si>
  <si>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</si>
  <si>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</si>
  <si>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</si>
  <si>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</si>
  <si>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</si>
  <si>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</si>
  <si>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</si>
  <si>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</si>
  <si>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</si>
  <si>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</si>
  <si>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</si>
  <si>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</si>
  <si>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</si>
  <si>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</si>
  <si>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</si>
  <si>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</si>
  <si>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</si>
  <si>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</si>
  <si>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</si>
  <si>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</si>
  <si>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</si>
  <si>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</si>
  <si>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</si>
  <si>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</si>
  <si>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</si>
  <si>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</si>
  <si>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</si>
  <si>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</si>
  <si>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</si>
  <si>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</si>
  <si>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</si>
  <si>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</si>
  <si>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</si>
  <si>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</si>
  <si>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</si>
  <si>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</si>
  <si>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</si>
  <si>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</si>
  <si>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</si>
  <si>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</si>
  <si>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</si>
  <si>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</si>
  <si>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</si>
  <si>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</si>
  <si>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</si>
  <si>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</si>
  <si>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</si>
  <si>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</si>
  <si>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</si>
  <si>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</si>
  <si>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</si>
  <si>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</si>
  <si>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</si>
  <si>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</si>
  <si>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</si>
  <si>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</si>
  <si>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</si>
  <si>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</si>
  <si>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</si>
  <si>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</si>
  <si>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</si>
  <si>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</si>
  <si>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</si>
  <si>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</si>
  <si>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</si>
  <si>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</si>
  <si>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</si>
  <si>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</si>
  <si>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</si>
  <si>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</si>
  <si>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</si>
  <si>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</si>
  <si>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</si>
  <si>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</si>
  <si>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</si>
  <si>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</si>
  <si>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</si>
  <si>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</si>
  <si>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</si>
  <si>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</si>
  <si>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</si>
  <si>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</si>
  <si>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</si>
  <si>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</si>
  <si>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</si>
  <si>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</si>
  <si>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</si>
  <si>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</si>
  <si>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</si>
  <si>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</si>
  <si>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</si>
  <si>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</si>
  <si>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</si>
  <si>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</si>
  <si>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</si>
  <si>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</si>
  <si>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</si>
  <si>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</si>
  <si>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</si>
  <si>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</si>
  <si>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</si>
  <si>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</si>
  <si>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</si>
  <si>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</si>
  <si>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</si>
  <si>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</si>
  <si>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</si>
  <si>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</si>
  <si>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</si>
  <si>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</si>
  <si>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</si>
  <si>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</si>
  <si>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</si>
  <si>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</si>
  <si>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</si>
  <si>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</si>
  <si>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</si>
  <si>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</si>
  <si>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</si>
  <si>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</si>
  <si>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</si>
  <si>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</si>
  <si>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</si>
  <si>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</si>
  <si>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</si>
  <si>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</si>
  <si>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</si>
  <si>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</si>
  <si>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</si>
  <si>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</si>
  <si>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</si>
  <si>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</si>
  <si>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</si>
  <si>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</si>
  <si>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</si>
  <si>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</si>
  <si>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</si>
  <si>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</si>
  <si>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</si>
  <si>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</si>
  <si>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</si>
  <si>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</si>
  <si>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</si>
  <si>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</si>
  <si>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</si>
  <si>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</si>
  <si>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</si>
  <si>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</si>
  <si>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</si>
  <si>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</si>
  <si>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</si>
  <si>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</si>
  <si>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</si>
  <si>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</si>
  <si>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</si>
  <si>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</si>
  <si>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</si>
  <si>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</si>
  <si>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</si>
  <si>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</si>
  <si>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</si>
  <si>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</si>
  <si>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</si>
  <si>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</si>
  <si>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</si>
  <si>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</si>
  <si>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</si>
  <si>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</si>
  <si>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</si>
  <si>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</si>
  <si>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</si>
  <si>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</si>
  <si>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</si>
  <si>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</si>
  <si>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</si>
  <si>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</si>
  <si>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</si>
  <si>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</si>
  <si>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</si>
  <si>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</si>
  <si>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</si>
  <si>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</si>
  <si>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</si>
  <si>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</si>
  <si>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</si>
  <si>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</si>
  <si>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</si>
  <si>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</si>
  <si>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</si>
  <si>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</si>
  <si>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</si>
  <si>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</si>
  <si>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</si>
  <si>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</si>
  <si>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</si>
  <si>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</si>
  <si>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</si>
  <si>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</si>
  <si>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</si>
  <si>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</si>
  <si>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</si>
  <si>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</si>
  <si>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</si>
  <si>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</si>
  <si>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</si>
  <si>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</si>
  <si>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</si>
  <si>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</si>
  <si>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</si>
  <si>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</si>
  <si>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</si>
  <si>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</si>
  <si>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</si>
  <si>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</si>
  <si>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</si>
  <si>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</si>
  <si>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</si>
  <si>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</si>
  <si>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</si>
  <si>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</si>
  <si>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</si>
  <si>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</si>
  <si>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</si>
  <si>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</si>
  <si>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</si>
  <si>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</si>
  <si>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</si>
  <si>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</si>
  <si>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</si>
  <si>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</si>
  <si>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</si>
  <si>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</si>
  <si>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</si>
  <si>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</si>
  <si>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</si>
  <si>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</si>
  <si>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</si>
  <si>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</si>
  <si>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</si>
  <si>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</si>
  <si>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</si>
  <si>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</si>
  <si>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</si>
  <si>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</si>
  <si>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</si>
  <si>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</si>
  <si>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</si>
  <si>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</si>
  <si>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</si>
  <si>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</si>
  <si>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</si>
  <si>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</si>
  <si>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</si>
  <si>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</si>
  <si>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</si>
  <si>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</si>
  <si>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</si>
  <si>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</si>
  <si>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</si>
  <si>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</si>
  <si>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</si>
  <si>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</si>
  <si>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</si>
  <si>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</si>
  <si>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</si>
  <si>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</si>
  <si>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</si>
  <si>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</si>
  <si>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</si>
  <si>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</si>
  <si>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</si>
  <si>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</si>
  <si>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</si>
  <si>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</si>
  <si>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</si>
  <si>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</si>
  <si>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</si>
  <si>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</si>
  <si>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</si>
  <si>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</si>
  <si>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</si>
  <si>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</si>
  <si>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</si>
  <si>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</si>
  <si>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</si>
  <si>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</si>
  <si>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</si>
  <si>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</si>
  <si>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</si>
  <si>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</si>
  <si>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</si>
  <si>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</si>
  <si>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</si>
  <si>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</si>
  <si>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</si>
  <si>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</si>
  <si>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</si>
  <si>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</si>
  <si>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</si>
  <si>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</si>
  <si>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</si>
  <si>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</si>
  <si>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</si>
  <si>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</si>
  <si>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</si>
  <si>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</si>
  <si>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</si>
  <si>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</si>
  <si>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</si>
  <si>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</si>
  <si>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</si>
  <si>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</si>
  <si>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</si>
  <si>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</si>
  <si>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</si>
  <si>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</si>
  <si>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</si>
  <si>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</si>
  <si>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</si>
  <si>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</si>
  <si>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</si>
  <si>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</si>
  <si>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</si>
  <si>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</si>
  <si>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</si>
  <si>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</si>
  <si>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</si>
  <si>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</si>
  <si>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</si>
  <si>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</si>
  <si>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</si>
  <si>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</si>
  <si>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</si>
  <si>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</si>
  <si>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</si>
  <si>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</si>
  <si>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</si>
  <si>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</si>
  <si>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</si>
  <si>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</si>
  <si>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</si>
  <si>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</si>
  <si>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</si>
  <si>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</si>
  <si>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</si>
  <si>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</si>
  <si>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</si>
  <si>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</si>
  <si>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</si>
  <si>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</si>
  <si>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</si>
  <si>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</si>
  <si>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</si>
  <si>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</si>
  <si>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</si>
  <si>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</si>
  <si>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</si>
  <si>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</si>
  <si>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</si>
  <si>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</si>
  <si>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</si>
  <si>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</si>
  <si>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</si>
  <si>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</si>
  <si>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</si>
  <si>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</si>
  <si>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</si>
  <si>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</si>
  <si>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</si>
  <si>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</si>
  <si>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</si>
  <si>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</si>
  <si>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</si>
  <si>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</si>
  <si>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</si>
  <si>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</si>
  <si>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</si>
  <si>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</si>
  <si>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</si>
  <si>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</si>
  <si>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</si>
  <si>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</si>
  <si>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</si>
  <si>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</si>
  <si>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</si>
  <si>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</si>
  <si>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</si>
  <si>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</si>
  <si>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</si>
  <si>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</si>
  <si>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</si>
  <si>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</si>
  <si>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</si>
  <si>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</si>
  <si>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</si>
  <si>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</si>
  <si>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</si>
  <si>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</si>
  <si>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</si>
  <si>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</si>
  <si>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</si>
  <si>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</si>
  <si>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</si>
  <si>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</si>
  <si>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</si>
  <si>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</si>
  <si>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</si>
  <si>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</si>
  <si>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</si>
  <si>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</si>
  <si>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</si>
  <si>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</si>
  <si>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</si>
  <si>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</si>
  <si>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</si>
  <si>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</si>
  <si>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</si>
  <si>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</si>
  <si>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</si>
  <si>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</si>
  <si>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</si>
  <si>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</si>
  <si>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</si>
  <si>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</si>
  <si>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</si>
  <si>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</si>
  <si>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</si>
  <si>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</si>
  <si>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</si>
  <si>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</si>
  <si>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</si>
  <si>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</si>
  <si>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</si>
  <si>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</si>
  <si>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</si>
  <si>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</si>
  <si>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</si>
  <si>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</si>
  <si>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</si>
  <si>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</si>
  <si>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</si>
  <si>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</si>
  <si>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</si>
  <si>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</si>
  <si>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</si>
  <si>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</si>
  <si>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</si>
  <si>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</si>
  <si>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</si>
  <si>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</si>
  <si>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</si>
  <si>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</si>
  <si>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</si>
  <si>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</si>
  <si>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</si>
  <si>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</si>
  <si>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</si>
  <si>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</si>
  <si>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</si>
  <si>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</si>
  <si>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</si>
  <si>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</si>
  <si>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</si>
  <si>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</si>
  <si>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</si>
  <si>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</si>
  <si>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</si>
  <si>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</si>
  <si>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</si>
  <si>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</si>
  <si>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</si>
  <si>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</si>
  <si>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</si>
  <si>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</si>
  <si>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</si>
  <si>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</si>
  <si>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</si>
  <si>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</si>
  <si>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</si>
  <si>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</si>
  <si>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</si>
  <si>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</si>
  <si>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</si>
  <si>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</si>
  <si>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</si>
  <si>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</si>
  <si>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</si>
  <si>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</si>
  <si>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</si>
  <si>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</si>
  <si>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</si>
  <si>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</si>
  <si>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</si>
  <si>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</si>
  <si>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</si>
  <si>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</si>
  <si>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</si>
  <si>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</si>
  <si>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</si>
  <si>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</si>
  <si>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</si>
  <si>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</si>
  <si>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</si>
  <si>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</si>
  <si>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</si>
  <si>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</si>
  <si>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</si>
  <si>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</si>
  <si>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</si>
  <si>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</si>
  <si>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</si>
  <si>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</si>
  <si>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</si>
  <si>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</si>
  <si>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</si>
  <si>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</si>
  <si>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</si>
  <si>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</si>
  <si>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</si>
  <si>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</si>
  <si>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</si>
  <si>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</si>
  <si>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</si>
  <si>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</si>
  <si>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</si>
  <si>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</si>
  <si>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</si>
  <si>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</si>
  <si>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</si>
  <si>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</si>
  <si>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</si>
  <si>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</si>
  <si>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</si>
  <si>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</si>
  <si>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</si>
  <si>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</si>
  <si>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</si>
  <si>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</si>
  <si>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</si>
  <si>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</si>
  <si>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</si>
  <si>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</si>
  <si>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</si>
  <si>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</si>
  <si>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</si>
  <si>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</si>
  <si>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</si>
  <si>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</si>
  <si>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</si>
  <si>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</si>
  <si>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</si>
  <si>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</si>
  <si>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</si>
  <si>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</si>
  <si>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</si>
  <si>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</si>
  <si>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</si>
  <si>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</si>
  <si>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</si>
  <si>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</si>
  <si>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</si>
  <si>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</si>
  <si>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</si>
  <si>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</si>
  <si>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</si>
  <si>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</si>
  <si>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</si>
  <si>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</si>
  <si>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</si>
  <si>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</si>
  <si>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</si>
  <si>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</si>
  <si>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</si>
  <si>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</si>
  <si>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</si>
  <si>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</si>
  <si>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</si>
  <si>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</si>
  <si>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</si>
  <si>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</si>
  <si>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</si>
  <si>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</si>
  <si>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</si>
  <si>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</si>
  <si>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</si>
  <si>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</si>
  <si>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</si>
  <si>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</si>
  <si>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</si>
  <si>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</si>
  <si>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</si>
  <si>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</si>
  <si>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</si>
  <si>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</si>
  <si>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</si>
  <si>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</si>
  <si>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</si>
  <si>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</si>
  <si>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</si>
  <si>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</si>
  <si>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</si>
  <si>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</si>
  <si>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</si>
  <si>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</si>
  <si>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</si>
  <si>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</si>
  <si>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</si>
  <si>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</si>
  <si>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</si>
  <si>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</si>
  <si>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</si>
  <si>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</si>
  <si>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</si>
  <si>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</si>
  <si>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</si>
  <si>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</si>
  <si>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</si>
  <si>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</si>
  <si>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</si>
  <si>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</si>
  <si>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</si>
  <si>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</si>
  <si>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</si>
  <si>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</si>
  <si>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</si>
  <si>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</si>
  <si>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</si>
  <si>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</si>
  <si>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</si>
  <si>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</si>
  <si>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</si>
  <si>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</si>
  <si>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</si>
  <si>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</si>
  <si>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</si>
  <si>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</si>
  <si>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</si>
  <si>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</si>
  <si>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</si>
  <si>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</si>
  <si>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</si>
  <si>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</si>
  <si>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</si>
  <si>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</si>
  <si>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</si>
  <si>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</si>
  <si>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</si>
  <si>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</si>
  <si>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</si>
  <si>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</si>
  <si>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</si>
  <si>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</si>
  <si>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</si>
  <si>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</si>
  <si>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</si>
  <si>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</si>
  <si>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</si>
  <si>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</si>
  <si>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</si>
  <si>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</si>
  <si>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</si>
  <si>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</si>
  <si>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</si>
  <si>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</si>
  <si>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</si>
  <si>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</si>
  <si>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</si>
  <si>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</si>
  <si>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</si>
  <si>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</si>
  <si>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</si>
  <si>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</si>
  <si>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</si>
  <si>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</si>
  <si>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</si>
  <si>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</si>
  <si>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</si>
  <si>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</si>
  <si>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</si>
  <si>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</si>
  <si>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</si>
  <si>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</si>
  <si>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</si>
  <si>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</si>
  <si>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</si>
  <si>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</si>
  <si>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</si>
  <si>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</si>
  <si>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</si>
  <si>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</si>
  <si>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</si>
  <si>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</si>
  <si>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</si>
  <si>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</si>
  <si>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</si>
  <si>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</si>
  <si>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</si>
  <si>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</si>
  <si>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</si>
  <si>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</si>
  <si>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</si>
  <si>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</si>
  <si>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</si>
  <si>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</si>
  <si>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</si>
  <si>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</si>
  <si>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</si>
  <si>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</si>
  <si>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</si>
  <si>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</si>
  <si>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</si>
  <si>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</si>
  <si>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</si>
  <si>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</si>
  <si>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</si>
  <si>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</si>
  <si>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</si>
  <si>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</si>
  <si>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</si>
  <si>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</si>
  <si>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</si>
  <si>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</si>
  <si>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</si>
  <si>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</si>
  <si>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</si>
  <si>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</si>
  <si>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</si>
  <si>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</si>
  <si>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</si>
  <si>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</si>
  <si>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</si>
  <si>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</si>
  <si>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</si>
  <si>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</si>
  <si>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</si>
  <si>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</si>
  <si>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</si>
  <si>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</si>
  <si>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</si>
  <si>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</si>
  <si>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</si>
  <si>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</si>
  <si>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</si>
  <si>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</si>
  <si>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</si>
  <si>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</si>
  <si>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</si>
  <si>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</si>
  <si>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</si>
  <si>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</si>
  <si>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</si>
  <si>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</si>
  <si>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</si>
  <si>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</si>
  <si>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</si>
  <si>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</si>
  <si>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</si>
  <si>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</si>
  <si>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</si>
  <si>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</si>
  <si>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</si>
  <si>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</si>
  <si>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</si>
  <si>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</si>
  <si>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</si>
  <si>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</si>
  <si>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</si>
  <si>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</si>
  <si>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</si>
  <si>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</si>
  <si>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</si>
  <si>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</si>
  <si>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</si>
  <si>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</si>
  <si>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</si>
  <si>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</si>
  <si>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</si>
  <si>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</si>
  <si>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</si>
  <si>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</si>
  <si>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</si>
  <si>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</si>
  <si>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</si>
  <si>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</si>
  <si>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</si>
  <si>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</si>
  <si>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</si>
  <si>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</si>
  <si>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</si>
  <si>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</si>
  <si>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</si>
  <si>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</si>
  <si>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</si>
  <si>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</si>
  <si>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</si>
  <si>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</si>
  <si>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</si>
  <si>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</si>
  <si>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</si>
  <si>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</si>
  <si>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</si>
  <si>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</si>
  <si>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</si>
  <si>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</si>
  <si>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</si>
  <si>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</si>
  <si>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</si>
  <si>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</si>
  <si>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</si>
  <si>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</si>
  <si>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</si>
  <si>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</si>
  <si>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</si>
  <si>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</si>
  <si>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</si>
  <si>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</si>
  <si>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</si>
  <si>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</si>
  <si>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</si>
  <si>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</si>
  <si>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</si>
  <si>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</si>
  <si>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</si>
  <si>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</si>
  <si>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</si>
  <si>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</si>
  <si>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</si>
  <si>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</si>
  <si>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</si>
  <si>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</si>
  <si>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</si>
  <si>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</si>
  <si>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</si>
  <si>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</si>
  <si>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</si>
  <si>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</si>
  <si>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</si>
  <si>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</si>
  <si>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</si>
  <si>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</si>
  <si>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</si>
  <si>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</si>
  <si>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</si>
  <si>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</si>
  <si>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</si>
  <si>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</si>
  <si>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</si>
  <si>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</si>
  <si>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</si>
  <si>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</si>
  <si>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</si>
  <si>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</si>
  <si>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</si>
  <si>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</si>
  <si>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</si>
  <si>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</si>
  <si>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</si>
  <si>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</si>
  <si>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</si>
  <si>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</si>
  <si>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</si>
  <si>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</si>
  <si>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</si>
  <si>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</si>
  <si>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</si>
  <si>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</si>
  <si>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</si>
  <si>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</si>
  <si>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</si>
  <si>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</si>
  <si>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</si>
  <si>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</si>
  <si>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</si>
  <si>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</si>
  <si>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</si>
  <si>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</si>
  <si>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</si>
  <si>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</si>
  <si>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</si>
  <si>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</si>
  <si>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</si>
  <si>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</si>
  <si>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</si>
  <si>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</si>
  <si>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</si>
  <si>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</si>
  <si>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</si>
  <si>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</si>
  <si>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</si>
  <si>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</si>
  <si>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</si>
  <si>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</si>
  <si>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</si>
  <si>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</si>
  <si>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</si>
  <si>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</si>
  <si>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</si>
  <si>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</si>
  <si>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</si>
  <si>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</si>
  <si>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</si>
  <si>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</si>
  <si>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</si>
  <si>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</si>
  <si>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</si>
  <si>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</si>
  <si>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</si>
  <si>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</si>
  <si>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</si>
  <si>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</si>
  <si>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</si>
  <si>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</si>
  <si>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</si>
  <si>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</si>
  <si>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</si>
  <si>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</si>
  <si>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</si>
  <si>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</si>
  <si>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</si>
  <si>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</si>
  <si>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</si>
  <si>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</si>
  <si>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</si>
  <si>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</si>
  <si>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</si>
  <si>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</si>
  <si>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</si>
  <si>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</si>
  <si>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</si>
  <si>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</si>
  <si>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</si>
  <si>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</si>
  <si>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</si>
  <si>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</si>
  <si>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</si>
  <si>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</si>
  <si>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</si>
  <si>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</si>
  <si>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</si>
  <si>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</si>
  <si>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</si>
  <si>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</si>
  <si>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</si>
  <si>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</si>
  <si>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</si>
  <si>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</si>
  <si>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</si>
  <si>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</si>
  <si>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</si>
  <si>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</si>
  <si>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</si>
  <si>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</si>
  <si>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</si>
  <si>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</si>
  <si>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</si>
  <si>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</si>
  <si>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</si>
  <si>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</si>
  <si>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</si>
  <si>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</si>
  <si>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</si>
  <si>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</si>
  <si>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</si>
  <si>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</si>
  <si>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</si>
  <si>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</si>
  <si>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</si>
  <si>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</si>
  <si>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</si>
  <si>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</si>
  <si>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</si>
  <si>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</si>
  <si>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</si>
  <si>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</si>
  <si>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</si>
  <si>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</si>
  <si>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</si>
  <si>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</si>
  <si>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</si>
  <si>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</si>
  <si>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</si>
  <si>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</si>
  <si>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</si>
  <si>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</si>
  <si>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</si>
  <si>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</si>
  <si>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</si>
  <si>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</si>
  <si>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</si>
  <si>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</si>
  <si>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</si>
  <si>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</si>
  <si>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</si>
  <si>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</si>
  <si>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</si>
  <si>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</si>
  <si>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</si>
  <si>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</si>
  <si>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</si>
  <si>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</si>
  <si>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</si>
  <si>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</si>
  <si>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</si>
  <si>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</si>
  <si>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</si>
  <si>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</si>
  <si>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</si>
  <si>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</si>
  <si>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</si>
  <si>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</si>
  <si>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</si>
  <si>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</si>
  <si>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</si>
  <si>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</si>
  <si>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</si>
  <si>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</si>
  <si>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</si>
  <si>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</si>
  <si>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</si>
  <si>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</si>
  <si>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</si>
  <si>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</si>
  <si>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</si>
  <si>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</si>
  <si>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</si>
  <si>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</si>
  <si>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</si>
  <si>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</si>
  <si>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</si>
  <si>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</si>
  <si>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</si>
  <si>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</si>
  <si>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</si>
  <si>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</si>
  <si>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</si>
  <si>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</si>
  <si>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</si>
  <si>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</si>
  <si>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</si>
  <si>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</si>
  <si>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</si>
  <si>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</si>
  <si>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</si>
  <si>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</si>
  <si>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</si>
  <si>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</si>
  <si>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</si>
  <si>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</si>
  <si>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</si>
  <si>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</si>
  <si>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</si>
  <si>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</si>
  <si>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</si>
  <si>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</si>
  <si>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</si>
  <si>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</si>
  <si>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</si>
  <si>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</si>
  <si>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</si>
  <si>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</si>
  <si>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</si>
  <si>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</si>
  <si>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</si>
  <si>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</si>
  <si>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</si>
  <si>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</si>
  <si>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</si>
  <si>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</si>
  <si>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</si>
  <si>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</si>
  <si>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</si>
  <si>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</si>
  <si>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</si>
  <si>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</si>
  <si>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</si>
  <si>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</si>
  <si>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</si>
  <si>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</si>
  <si>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</si>
  <si>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</si>
  <si>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</si>
  <si>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</si>
  <si>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</si>
  <si>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</si>
  <si>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</si>
  <si>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</si>
  <si>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</si>
  <si>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</si>
  <si>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</si>
  <si>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</si>
  <si>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</si>
  <si>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</si>
  <si>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</si>
  <si>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</si>
  <si>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</si>
  <si>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</si>
  <si>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</si>
  <si>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</si>
  <si>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</si>
  <si>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</si>
  <si>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</si>
  <si>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</si>
  <si>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</si>
  <si>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</si>
  <si>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</si>
  <si>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</si>
  <si>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</si>
  <si>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</si>
  <si>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</si>
  <si>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</si>
  <si>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</si>
  <si>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</si>
  <si>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</si>
  <si>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</si>
  <si>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</si>
  <si>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</si>
  <si>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</si>
  <si>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</si>
  <si>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</si>
  <si>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</si>
  <si>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</si>
  <si>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</si>
  <si>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</si>
  <si>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</si>
  <si>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</si>
  <si>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</si>
  <si>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</si>
  <si>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</si>
  <si>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</si>
  <si>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</si>
  <si>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</si>
  <si>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</si>
  <si>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</si>
  <si>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</si>
  <si>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</si>
  <si>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</si>
  <si>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</si>
  <si>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</si>
  <si>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</si>
  <si>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</si>
  <si>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</si>
  <si>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</si>
  <si>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</si>
  <si>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</si>
  <si>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</si>
  <si>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</si>
  <si>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</si>
  <si>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</si>
  <si>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</si>
  <si>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</si>
  <si>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</si>
  <si>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</si>
  <si>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</si>
  <si>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</si>
  <si>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</si>
  <si>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</si>
  <si>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</si>
  <si>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</si>
  <si>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</si>
  <si>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</si>
  <si>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</si>
  <si>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</si>
  <si>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</si>
  <si>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</si>
  <si>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</si>
  <si>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</si>
  <si>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</si>
  <si>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</si>
  <si>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</si>
  <si>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</si>
  <si>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</si>
  <si>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</si>
  <si>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</si>
  <si>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</si>
  <si>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</si>
  <si>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</si>
  <si>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</si>
  <si>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</si>
  <si>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</si>
  <si>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</si>
  <si>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</si>
  <si>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</si>
  <si>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</si>
  <si>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</si>
  <si>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</si>
  <si>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</si>
  <si>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</si>
  <si>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</si>
  <si>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</si>
  <si>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</si>
  <si>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</si>
  <si>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</si>
  <si>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</si>
  <si>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</si>
  <si>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</si>
  <si>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</si>
  <si>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</si>
  <si>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</si>
  <si>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</si>
  <si>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</si>
  <si>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</si>
  <si>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</si>
  <si>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</si>
  <si>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</si>
  <si>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</si>
  <si>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</si>
  <si>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</si>
  <si>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</si>
  <si>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</si>
  <si>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</si>
  <si>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</si>
  <si>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</si>
  <si>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</si>
  <si>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</si>
  <si>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</si>
  <si>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</si>
  <si>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</si>
  <si>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</si>
  <si>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</si>
  <si>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</si>
  <si>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</si>
  <si>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</si>
  <si>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</si>
  <si>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</si>
  <si>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</si>
  <si>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</si>
  <si>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</si>
  <si>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</si>
  <si>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</si>
  <si>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</si>
  <si>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</si>
  <si>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</si>
  <si>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</si>
  <si>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</si>
  <si>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</si>
  <si>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</si>
  <si>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</si>
  <si>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</si>
  <si>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</si>
  <si>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</si>
  <si>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</si>
  <si>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</si>
  <si>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</si>
  <si>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</si>
  <si>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</si>
  <si>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</si>
  <si>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</si>
  <si>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</si>
  <si>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</si>
  <si>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</si>
  <si>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</si>
  <si>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</si>
  <si>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</si>
  <si>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</si>
  <si>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</si>
  <si>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</si>
  <si>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</si>
  <si>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</si>
  <si>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</si>
  <si>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</si>
  <si>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</si>
  <si>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</si>
  <si>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</si>
  <si>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</si>
  <si>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</si>
  <si>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</si>
  <si>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</si>
  <si>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</si>
  <si>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</si>
  <si>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</si>
  <si>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</si>
  <si>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</si>
  <si>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</si>
  <si>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</si>
  <si>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</si>
  <si>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</si>
  <si>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</si>
  <si>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</si>
  <si>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</si>
  <si>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</si>
  <si>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</si>
  <si>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</si>
  <si>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</si>
  <si>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</si>
  <si>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</si>
  <si>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</si>
  <si>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</si>
  <si>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</si>
  <si>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</si>
  <si>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</si>
  <si>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</si>
  <si>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</si>
  <si>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</si>
  <si>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</si>
  <si>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</si>
  <si>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</si>
  <si>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</si>
  <si>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</si>
  <si>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</si>
  <si>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</si>
  <si>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</si>
  <si>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</si>
  <si>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</si>
  <si>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</si>
  <si>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</si>
  <si>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</si>
  <si>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</si>
  <si>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</si>
  <si>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</si>
  <si>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</si>
  <si>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</si>
  <si>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</si>
  <si>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</si>
  <si>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</si>
  <si>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</si>
  <si>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</si>
  <si>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</si>
  <si>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</si>
  <si>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</si>
  <si>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</si>
  <si>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</si>
  <si>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</si>
  <si>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</si>
  <si>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</si>
  <si>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</si>
  <si>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</si>
  <si>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</si>
  <si>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</si>
  <si>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</si>
  <si>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</si>
  <si>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</si>
  <si>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</si>
  <si>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</si>
  <si>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</si>
  <si>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</si>
  <si>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</si>
  <si>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</si>
  <si>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</si>
  <si>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</si>
  <si>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</si>
  <si>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</si>
  <si>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</si>
  <si>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</si>
  <si>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</si>
  <si>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</si>
  <si>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</si>
  <si>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</si>
  <si>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</si>
  <si>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</si>
  <si>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</si>
  <si>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</si>
  <si>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</si>
  <si>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</si>
  <si>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</si>
  <si>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</si>
  <si>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</si>
  <si>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</si>
  <si>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</si>
  <si>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</si>
  <si>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</si>
  <si>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</si>
  <si>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</si>
  <si>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</si>
  <si>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</si>
  <si>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</si>
  <si>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</si>
  <si>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</si>
  <si>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</si>
  <si>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</si>
  <si>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</si>
  <si>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</si>
  <si>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</si>
  <si>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</si>
  <si>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</si>
  <si>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</si>
  <si>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</si>
  <si>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</si>
  <si>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</si>
  <si>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</si>
  <si>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</si>
  <si>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</si>
  <si>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</si>
  <si>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</si>
  <si>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</si>
  <si>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</si>
  <si>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</si>
  <si>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</si>
  <si>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</si>
  <si>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</si>
  <si>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</si>
  <si>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</si>
  <si>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</si>
  <si>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</si>
  <si>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</si>
  <si>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</si>
  <si>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</si>
  <si>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</si>
  <si>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</si>
  <si>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</si>
  <si>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</si>
  <si>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</si>
  <si>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</si>
  <si>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</si>
  <si>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</si>
  <si>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</si>
  <si>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</si>
  <si>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</si>
  <si>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</si>
  <si>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</si>
  <si>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</si>
  <si>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</si>
  <si>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</si>
  <si>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</si>
  <si>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</si>
  <si>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</si>
  <si>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</si>
  <si>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</si>
  <si>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</si>
  <si>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</si>
  <si>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</si>
  <si>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</si>
  <si>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</si>
  <si>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</si>
  <si>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</si>
  <si>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</si>
  <si>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</si>
  <si>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</si>
  <si>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</si>
  <si>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</si>
  <si>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</si>
  <si>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</si>
  <si>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</si>
  <si>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</si>
  <si>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</si>
  <si>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</si>
  <si>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</si>
  <si>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</si>
  <si>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</si>
  <si>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</si>
  <si>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</si>
  <si>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</si>
  <si>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</si>
  <si>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</si>
  <si>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</si>
  <si>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</si>
  <si>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</si>
  <si>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</si>
  <si>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</si>
  <si>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</si>
  <si>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</si>
  <si>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</si>
  <si>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</si>
  <si>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</si>
  <si>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</si>
  <si>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</si>
  <si>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</si>
  <si>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</si>
  <si>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</si>
  <si>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</si>
  <si>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</si>
  <si>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</si>
  <si>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</si>
  <si>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</si>
  <si>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</si>
  <si>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</si>
  <si>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</si>
  <si>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</si>
  <si>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</si>
  <si>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</si>
  <si>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</si>
  <si>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</si>
  <si>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</si>
  <si>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</si>
  <si>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</si>
  <si>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</si>
  <si>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</si>
  <si>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</si>
  <si>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</si>
  <si>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</si>
  <si>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</si>
  <si>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</si>
  <si>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</si>
  <si>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</si>
  <si>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</si>
  <si>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</si>
  <si>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</si>
  <si>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</si>
  <si>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</si>
  <si>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</si>
  <si>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</si>
  <si>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</si>
  <si>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</si>
  <si>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</si>
  <si>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</si>
  <si>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</si>
  <si>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</si>
  <si>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</si>
  <si>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</si>
  <si>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</si>
  <si>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</si>
  <si>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</si>
  <si>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</si>
  <si>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</si>
  <si>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</si>
  <si>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</si>
  <si>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</si>
  <si>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</si>
  <si>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</si>
  <si>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</si>
  <si>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</si>
  <si>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</si>
  <si>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</si>
  <si>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</si>
  <si>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</si>
  <si>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</si>
  <si>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</si>
  <si>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</si>
  <si>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</si>
  <si>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</si>
  <si>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</si>
  <si>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</si>
  <si>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</si>
  <si>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</si>
  <si>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</si>
  <si>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</si>
  <si>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</si>
  <si>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</si>
  <si>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</si>
  <si>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</si>
  <si>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</si>
  <si>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</si>
  <si>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</si>
  <si>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</si>
  <si>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</si>
  <si>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</si>
  <si>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</si>
  <si>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</si>
  <si>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</si>
  <si>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</si>
  <si>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</si>
  <si>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</si>
  <si>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</si>
  <si>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</si>
  <si>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</si>
  <si>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</si>
  <si>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</si>
  <si>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</si>
  <si>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</si>
  <si>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</si>
  <si>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</si>
  <si>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</si>
  <si>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</si>
  <si>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</si>
  <si>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</si>
  <si>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</si>
  <si>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</si>
  <si>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</si>
  <si>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</si>
  <si>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</si>
  <si>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</si>
  <si>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</si>
  <si>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</si>
  <si>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</si>
  <si>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</si>
  <si>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</si>
  <si>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</si>
  <si>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</si>
  <si>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</si>
  <si>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</si>
  <si>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</si>
  <si>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</si>
  <si>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</si>
  <si>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</si>
  <si>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</si>
  <si>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</si>
  <si>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</si>
  <si>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</si>
  <si>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</si>
  <si>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</si>
  <si>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</si>
  <si>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</si>
  <si>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</si>
  <si>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</si>
  <si>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</si>
  <si>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</si>
  <si>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</si>
  <si>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</si>
  <si>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</si>
  <si>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</si>
  <si>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</si>
  <si>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</si>
  <si>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</si>
  <si>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</si>
  <si>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</si>
  <si>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</si>
  <si>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</si>
  <si>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</si>
  <si>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</si>
  <si>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</si>
  <si>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</si>
  <si>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</si>
  <si>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</si>
  <si>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</si>
  <si>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</si>
  <si>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</si>
  <si>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</si>
  <si>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</si>
  <si>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</si>
  <si>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</si>
  <si>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</si>
  <si>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</si>
  <si>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</si>
  <si>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</si>
  <si>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</si>
  <si>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</si>
  <si>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</si>
  <si>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</si>
  <si>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</si>
  <si>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</si>
  <si>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</si>
  <si>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</si>
  <si>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</si>
  <si>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</si>
  <si>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</si>
  <si>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</si>
  <si>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</si>
  <si>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</si>
  <si>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</si>
  <si>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</si>
  <si>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</si>
  <si>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</si>
  <si>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</si>
  <si>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</si>
  <si>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</si>
  <si>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</si>
  <si>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</si>
  <si>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</si>
  <si>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</si>
  <si>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</si>
  <si>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</si>
  <si>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</si>
  <si>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</si>
  <si>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</si>
  <si>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</si>
  <si>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</si>
  <si>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</si>
  <si>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</si>
  <si>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</si>
  <si>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</si>
  <si>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</si>
  <si>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</si>
  <si>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</si>
  <si>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</si>
  <si>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</si>
  <si>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</si>
  <si>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</si>
  <si>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</si>
  <si>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</si>
  <si>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</si>
  <si>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</si>
  <si>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</si>
  <si>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</si>
  <si>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</si>
  <si>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</si>
  <si>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</si>
  <si>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</si>
  <si>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</si>
  <si>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</si>
  <si>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</si>
  <si>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</si>
  <si>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</si>
  <si>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</si>
  <si>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</si>
  <si>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</si>
  <si>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</si>
  <si>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</si>
  <si>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</si>
  <si>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</si>
  <si>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</si>
  <si>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</si>
  <si>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</si>
  <si>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</si>
  <si>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</si>
  <si>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</si>
  <si>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</si>
  <si>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</si>
  <si>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</si>
  <si>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</si>
  <si>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</si>
  <si>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</si>
  <si>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</si>
  <si>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</si>
  <si>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</si>
  <si>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</si>
  <si>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</si>
  <si>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</si>
  <si>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</si>
  <si>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</si>
  <si>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</si>
  <si>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</si>
  <si>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</si>
  <si>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</si>
  <si>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</si>
  <si>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</si>
  <si>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</si>
  <si>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</si>
  <si>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</si>
  <si>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</si>
  <si>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</si>
  <si>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</si>
  <si>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</si>
  <si>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</si>
  <si>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</si>
  <si>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</si>
  <si>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</si>
  <si>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</si>
  <si>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</si>
  <si>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</si>
  <si>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</si>
  <si>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</si>
  <si>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</si>
  <si>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</si>
  <si>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</si>
  <si>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</si>
  <si>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</si>
  <si>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</si>
  <si>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</si>
  <si>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</si>
  <si>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</si>
  <si>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</si>
  <si>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</si>
  <si>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</si>
  <si>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</si>
  <si>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</si>
  <si>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</si>
  <si>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</si>
  <si>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</si>
  <si>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</si>
  <si>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</si>
  <si>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</si>
  <si>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</si>
  <si>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</si>
  <si>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</si>
  <si>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</si>
  <si>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</si>
  <si>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</si>
  <si>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</si>
  <si>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</si>
  <si>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</si>
  <si>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</si>
  <si>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</si>
  <si>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</si>
  <si>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</si>
  <si>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</si>
  <si>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</si>
  <si>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</si>
  <si>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</si>
  <si>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</si>
  <si>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</si>
  <si>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</si>
  <si>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</si>
  <si>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</si>
  <si>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</si>
  <si>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</si>
  <si>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</si>
  <si>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</si>
  <si>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</si>
  <si>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</si>
  <si>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</si>
  <si>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</si>
  <si>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</si>
  <si>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</si>
  <si>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</si>
  <si>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</si>
  <si>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</si>
  <si>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</si>
  <si>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</si>
  <si>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</si>
  <si>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</si>
  <si>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</si>
  <si>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</si>
  <si>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</si>
  <si>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</si>
  <si>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</si>
  <si>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</si>
  <si>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</si>
  <si>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</si>
  <si>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</si>
  <si>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</si>
  <si>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</si>
  <si>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</si>
  <si>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</si>
  <si>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</si>
  <si>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</si>
  <si>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</si>
  <si>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</si>
  <si>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</si>
  <si>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</si>
  <si>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</si>
  <si>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</si>
  <si>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</si>
  <si>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</si>
  <si>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</si>
  <si>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</si>
  <si>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</si>
  <si>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</si>
  <si>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</si>
  <si>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</si>
  <si>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</si>
  <si>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</si>
  <si>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</si>
  <si>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</si>
  <si>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</si>
  <si>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</si>
  <si>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</si>
  <si>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</si>
  <si>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</si>
  <si>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</si>
  <si>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</si>
  <si>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</si>
  <si>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</si>
  <si>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</si>
  <si>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</si>
  <si>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</si>
  <si>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</si>
  <si>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</si>
  <si>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</si>
  <si>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</si>
  <si>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</si>
  <si>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</si>
  <si>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</si>
  <si>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</si>
  <si>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</si>
  <si>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</si>
  <si>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</si>
  <si>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</si>
  <si>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</si>
  <si>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</si>
  <si>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</si>
  <si>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</si>
  <si>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</si>
  <si>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</si>
  <si>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</si>
  <si>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</si>
  <si>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</si>
  <si>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</si>
  <si>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</si>
  <si>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</si>
  <si>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</si>
  <si>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</si>
  <si>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</si>
  <si>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</si>
  <si>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</si>
  <si>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</si>
  <si>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</si>
  <si>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</si>
  <si>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</si>
  <si>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</si>
  <si>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</si>
  <si>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</si>
  <si>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</si>
  <si>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</si>
  <si>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</si>
  <si>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</si>
  <si>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</si>
  <si>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</si>
  <si>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</si>
  <si>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</si>
  <si>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</si>
  <si>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</si>
  <si>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</si>
  <si>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</si>
  <si>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</si>
  <si>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</si>
  <si>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</si>
  <si>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</si>
  <si>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</si>
  <si>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</si>
  <si>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</si>
  <si>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</si>
  <si>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</si>
  <si>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</si>
  <si>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</si>
  <si>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</si>
  <si>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</si>
  <si>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</si>
  <si>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</si>
  <si>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</si>
  <si>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</si>
  <si>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</si>
  <si>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</si>
  <si>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</si>
  <si>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</si>
  <si>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</si>
  <si>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</si>
  <si>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</si>
  <si>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</si>
  <si>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</si>
  <si>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</si>
  <si>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</si>
  <si>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</si>
  <si>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</si>
  <si>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</si>
  <si>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</si>
  <si>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</si>
  <si>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</si>
  <si>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</si>
  <si>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</si>
  <si>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</si>
  <si>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</si>
  <si>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</si>
  <si>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</si>
  <si>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</si>
  <si>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</si>
  <si>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</si>
  <si>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</si>
  <si>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</si>
  <si>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</si>
  <si>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</si>
  <si>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</si>
  <si>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</si>
  <si>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</si>
  <si>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</si>
  <si>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</si>
  <si>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</si>
  <si>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</si>
  <si>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</si>
  <si>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</si>
  <si>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</si>
  <si>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</si>
  <si>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</si>
  <si>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</si>
  <si>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</si>
  <si>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</si>
  <si>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</si>
  <si>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</si>
  <si>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</si>
  <si>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</si>
  <si>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</si>
  <si>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</si>
  <si>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</si>
  <si>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</si>
  <si>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</si>
  <si>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</si>
  <si>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</si>
  <si>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</si>
  <si>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</si>
  <si>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</si>
  <si>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</si>
  <si>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</si>
  <si>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</si>
  <si>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</si>
  <si>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</si>
  <si>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</si>
  <si>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</si>
  <si>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</si>
  <si>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</si>
  <si>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</si>
  <si>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</si>
  <si>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</si>
  <si>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</si>
  <si>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</si>
  <si>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</si>
  <si>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</si>
  <si>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</si>
  <si>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</si>
  <si>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</si>
  <si>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</si>
  <si>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</si>
  <si>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</si>
  <si>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</si>
  <si>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</si>
  <si>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</si>
  <si>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</si>
  <si>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</si>
  <si>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</si>
  <si>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</si>
  <si>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</si>
  <si>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</si>
  <si>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</si>
  <si>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</si>
  <si>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</si>
  <si>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</si>
  <si>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</si>
  <si>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</si>
  <si>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</si>
  <si>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</si>
  <si>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</si>
  <si>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</si>
  <si>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</si>
  <si>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</si>
  <si>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</si>
  <si>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</si>
  <si>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</si>
  <si>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</si>
  <si>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</si>
  <si>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</si>
  <si>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</si>
  <si>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</si>
  <si>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</si>
  <si>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</si>
  <si>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</si>
  <si>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</si>
  <si>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</si>
  <si>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</si>
  <si>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</si>
  <si>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</si>
  <si>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</si>
  <si>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</si>
  <si>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</si>
  <si>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</si>
  <si>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</si>
  <si>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</si>
  <si>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</si>
  <si>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</si>
  <si>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</si>
  <si>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</si>
  <si>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</si>
  <si>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</si>
  <si>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</si>
  <si>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</si>
  <si>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</si>
  <si>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</si>
  <si>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</si>
  <si>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</si>
  <si>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</si>
  <si>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</si>
  <si>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</si>
  <si>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</si>
  <si>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</si>
  <si>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</si>
  <si>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</si>
  <si>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</si>
  <si>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</si>
  <si>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</si>
  <si>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</si>
  <si>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</si>
  <si>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</si>
  <si>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</si>
  <si>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</si>
  <si>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</si>
  <si>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</si>
  <si>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</si>
  <si>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</si>
  <si>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</si>
  <si>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</si>
  <si>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</si>
  <si>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</si>
  <si>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</si>
  <si>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</si>
  <si>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</si>
  <si>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</si>
  <si>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</si>
  <si>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</si>
  <si>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</si>
  <si>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</si>
  <si>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</si>
  <si>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</si>
  <si>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</si>
  <si>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</si>
  <si>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</si>
  <si>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</si>
  <si>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</si>
  <si>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</si>
  <si>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</si>
  <si>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</si>
  <si>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</si>
  <si>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</si>
  <si>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</si>
  <si>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</si>
  <si>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</si>
  <si>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</si>
  <si>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</si>
  <si>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</si>
  <si>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</si>
  <si>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</si>
  <si>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</si>
  <si>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</si>
  <si>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</si>
  <si>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</si>
  <si>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</si>
  <si>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</si>
  <si>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</si>
  <si>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</si>
  <si>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</si>
  <si>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</si>
  <si>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</si>
  <si>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</si>
  <si>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</si>
  <si>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</si>
  <si>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</si>
  <si>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</si>
  <si>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</si>
  <si>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</si>
  <si>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</si>
  <si>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</si>
  <si>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</si>
  <si>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</si>
  <si>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</si>
  <si>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</si>
  <si>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</si>
  <si>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</si>
  <si>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</si>
  <si>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</si>
  <si>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</si>
  <si>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</si>
  <si>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</si>
  <si>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</si>
  <si>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</si>
  <si>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</si>
  <si>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</si>
  <si>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</si>
  <si>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</si>
  <si>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</si>
  <si>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</si>
  <si>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</si>
  <si>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</si>
  <si>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</si>
  <si>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</si>
  <si>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</si>
  <si>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</si>
  <si>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</si>
  <si>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</si>
  <si>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</si>
  <si>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</si>
  <si>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</si>
  <si>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</si>
  <si>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</si>
  <si>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</si>
  <si>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</si>
  <si>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</si>
  <si>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</si>
  <si>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</si>
  <si>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</si>
  <si>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</si>
  <si>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</si>
  <si>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</si>
  <si>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</si>
  <si>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</si>
  <si>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</si>
  <si>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</si>
  <si>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</si>
  <si>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</si>
  <si>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</si>
  <si>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</si>
  <si>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</si>
  <si>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</si>
  <si>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</si>
  <si>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</si>
  <si>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</si>
  <si>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</si>
  <si>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</si>
  <si>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</si>
  <si>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</si>
  <si>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</si>
  <si>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</si>
  <si>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</si>
  <si>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</si>
  <si>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</si>
  <si>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</si>
  <si>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</si>
  <si>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</si>
  <si>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</si>
  <si>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</si>
  <si>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</si>
  <si>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</si>
  <si>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</si>
  <si>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</si>
  <si>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</si>
  <si>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</si>
  <si>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</si>
  <si>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</si>
  <si>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</si>
  <si>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</si>
  <si>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</si>
  <si>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</si>
  <si>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</si>
  <si>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</si>
  <si>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</si>
  <si>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</si>
  <si>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</si>
  <si>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</si>
  <si>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</si>
  <si>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</si>
  <si>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</si>
  <si>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</si>
  <si>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</si>
  <si>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</si>
  <si>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</si>
  <si>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</si>
  <si>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</si>
  <si>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</si>
  <si>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</si>
  <si>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</si>
  <si>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</si>
  <si>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</si>
  <si>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</si>
  <si>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</si>
  <si>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</si>
  <si>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</si>
  <si>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</si>
  <si>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</si>
  <si>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</si>
  <si>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</si>
  <si>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</si>
  <si>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</si>
  <si>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</si>
  <si>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</si>
  <si>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</si>
  <si>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</si>
  <si>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</si>
  <si>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</si>
  <si>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</si>
  <si>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</si>
  <si>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</si>
  <si>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</si>
  <si>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</si>
  <si>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</si>
  <si>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</si>
  <si>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</si>
  <si>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</si>
  <si>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</si>
  <si>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</si>
  <si>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</si>
  <si>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</si>
  <si>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</si>
  <si>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</si>
  <si>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</si>
  <si>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</si>
  <si>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</si>
  <si>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</si>
  <si>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</si>
  <si>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</si>
  <si>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</si>
  <si>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</si>
  <si>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</si>
  <si>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</si>
  <si>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</si>
  <si>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</si>
  <si>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</si>
  <si>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</si>
  <si>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</si>
  <si>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</si>
  <si>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</si>
  <si>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</si>
  <si>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</si>
  <si>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</si>
  <si>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</si>
  <si>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</si>
  <si>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</si>
  <si>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</si>
  <si>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</si>
  <si>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</si>
  <si>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</si>
  <si>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</si>
  <si>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</si>
  <si>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</si>
  <si>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</si>
  <si>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</si>
  <si>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</si>
  <si>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</si>
  <si>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</si>
  <si>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</si>
  <si>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</si>
  <si>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</si>
  <si>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</si>
  <si>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</si>
  <si>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</si>
  <si>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</si>
  <si>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</si>
  <si>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</si>
  <si>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</si>
  <si>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</si>
  <si>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</si>
  <si>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</si>
  <si>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</si>
  <si>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</si>
  <si>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</si>
  <si>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</si>
  <si>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</si>
  <si>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</si>
  <si>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</si>
  <si>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</si>
  <si>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</si>
  <si>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</si>
  <si>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</si>
  <si>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</si>
  <si>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</si>
  <si>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</si>
  <si>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</si>
  <si>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</si>
  <si>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</si>
  <si>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</si>
  <si>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</si>
  <si>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</si>
  <si>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</si>
  <si>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</si>
  <si>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</si>
  <si>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</si>
  <si>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</si>
  <si>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</si>
  <si>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</si>
  <si>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</si>
  <si>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</si>
  <si>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</si>
  <si>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</si>
  <si>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</si>
  <si>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</si>
  <si>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</si>
  <si>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</si>
  <si>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</si>
  <si>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</si>
  <si>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</si>
  <si>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</si>
  <si>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</si>
  <si>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</si>
  <si>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</si>
  <si>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</si>
  <si>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</si>
  <si>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</si>
  <si>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</si>
  <si>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</si>
  <si>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</si>
  <si>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</si>
  <si>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</si>
  <si>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</si>
  <si>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</si>
  <si>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</si>
  <si>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</si>
  <si>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</si>
  <si>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</si>
  <si>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</si>
  <si>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</si>
  <si>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</si>
  <si>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</si>
  <si>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</si>
  <si>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</si>
  <si>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</si>
  <si>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</si>
  <si>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</si>
  <si>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</si>
  <si>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</si>
  <si>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</si>
  <si>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</si>
  <si>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</si>
  <si>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</si>
  <si>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</si>
  <si>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</si>
  <si>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</si>
  <si>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</si>
  <si>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</si>
  <si>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</si>
  <si>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</si>
  <si>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</si>
  <si>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</si>
  <si>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</si>
  <si>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</si>
  <si>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</si>
  <si>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</si>
  <si>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</si>
  <si>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</si>
  <si>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</si>
  <si>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</si>
  <si>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</si>
  <si>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</si>
  <si>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</si>
  <si>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</si>
  <si>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</si>
  <si>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</si>
  <si>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</si>
  <si>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</si>
  <si>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</si>
  <si>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</si>
  <si>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</si>
  <si>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</si>
  <si>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</si>
  <si>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</si>
  <si>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</si>
  <si>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</si>
  <si>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</si>
  <si>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</si>
  <si>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</si>
  <si>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</si>
  <si>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</si>
  <si>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</si>
  <si>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</si>
  <si>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</si>
  <si>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</si>
  <si>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</si>
  <si>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</si>
  <si>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</si>
  <si>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</si>
  <si>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</si>
  <si>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</si>
  <si>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</si>
  <si>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</si>
  <si>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</si>
  <si>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</si>
  <si>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</si>
  <si>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</si>
  <si>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</si>
  <si>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</si>
  <si>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</si>
  <si>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</si>
  <si>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</si>
  <si>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</si>
  <si>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</si>
  <si>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</si>
  <si>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</si>
  <si>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</si>
  <si>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</si>
  <si>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</si>
  <si>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</si>
  <si>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</si>
  <si>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</si>
  <si>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</si>
  <si>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</si>
  <si>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</si>
  <si>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</si>
  <si>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</si>
  <si>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</si>
  <si>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</si>
  <si>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</si>
  <si>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</si>
  <si>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</si>
  <si>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</si>
  <si>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</si>
  <si>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</si>
  <si>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</si>
  <si>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</si>
  <si>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</si>
  <si>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</si>
  <si>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</si>
  <si>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</si>
  <si>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</si>
  <si>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</si>
  <si>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</si>
  <si>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</si>
  <si>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</si>
  <si>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</si>
  <si>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</si>
  <si>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</si>
  <si>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</si>
  <si>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</si>
  <si>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</si>
  <si>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</si>
  <si>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</si>
  <si>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</si>
  <si>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</si>
  <si>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</si>
  <si>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</si>
  <si>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</si>
  <si>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</si>
  <si>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</si>
  <si>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</si>
  <si>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</si>
  <si>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</si>
  <si>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</si>
  <si>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</si>
  <si>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</si>
  <si>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</si>
  <si>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</si>
  <si>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</si>
  <si>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</si>
  <si>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</si>
  <si>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</si>
  <si>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</si>
  <si>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</si>
  <si>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</si>
  <si>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</si>
  <si>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</si>
  <si>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</si>
  <si>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</si>
  <si>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</si>
  <si>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</si>
  <si>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</si>
  <si>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</si>
  <si>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</si>
  <si>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</si>
  <si>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</si>
  <si>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</si>
  <si>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</si>
  <si>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</si>
  <si>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</si>
  <si>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</si>
  <si>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</si>
  <si>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</si>
  <si>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</si>
  <si>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</si>
  <si>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</si>
  <si>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</si>
  <si>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</si>
  <si>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</si>
  <si>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</si>
  <si>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</si>
  <si>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</si>
  <si>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</si>
  <si>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</si>
  <si>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</si>
  <si>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</si>
  <si>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</si>
  <si>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</si>
  <si>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</si>
  <si>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</si>
  <si>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</si>
  <si>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</si>
  <si>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</si>
  <si>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</si>
  <si>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</si>
  <si>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</si>
  <si>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</si>
  <si>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</si>
  <si>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</si>
  <si>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</si>
  <si>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</si>
  <si>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</si>
  <si>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</si>
  <si>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</si>
  <si>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</si>
  <si>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</si>
  <si>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</si>
  <si>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</si>
  <si>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</si>
  <si>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</si>
  <si>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</si>
  <si>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</si>
  <si>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</si>
  <si>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</si>
  <si>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</si>
  <si>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</si>
  <si>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</si>
  <si>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</si>
  <si>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</si>
  <si>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</si>
  <si>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</si>
  <si>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</si>
  <si>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</si>
  <si>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</si>
  <si>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</si>
  <si>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</si>
  <si>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</si>
  <si>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</si>
  <si>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</si>
  <si>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</si>
  <si>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</si>
  <si>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</si>
  <si>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</si>
  <si>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</si>
  <si>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</si>
  <si>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</si>
  <si>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</si>
  <si>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</si>
  <si>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</si>
  <si>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</si>
  <si>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</si>
  <si>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</si>
  <si>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</si>
  <si>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</si>
  <si>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</si>
  <si>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</si>
  <si>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</si>
  <si>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</si>
  <si>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</si>
  <si>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</si>
  <si>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</si>
  <si>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</si>
  <si>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</si>
  <si>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</si>
  <si>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</si>
  <si>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</si>
  <si>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</si>
  <si>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</si>
  <si>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</si>
  <si>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</si>
  <si>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</si>
  <si>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</si>
  <si>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</si>
  <si>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</si>
  <si>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</si>
  <si>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</si>
  <si>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</si>
  <si>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</si>
  <si>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</si>
  <si>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</si>
  <si>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</si>
  <si>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</si>
  <si>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</si>
  <si>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</si>
  <si>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</si>
  <si>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</si>
  <si>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</si>
  <si>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</si>
  <si>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</si>
  <si>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</si>
  <si>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</si>
  <si>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</si>
  <si>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</si>
  <si>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</si>
  <si>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</si>
  <si>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</si>
  <si>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</si>
  <si>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</si>
  <si>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</si>
  <si>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</si>
  <si>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</si>
  <si>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</si>
  <si>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</si>
  <si>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</si>
  <si>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</si>
  <si>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</si>
  <si>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</si>
  <si>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</si>
  <si>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</si>
  <si>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</si>
  <si>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</si>
  <si>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</si>
  <si>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</si>
  <si>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</si>
  <si>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</si>
  <si>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</si>
  <si>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</si>
  <si>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</si>
  <si>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</si>
  <si>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</si>
  <si>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</si>
  <si>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</si>
  <si>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</si>
  <si>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</si>
  <si>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</si>
  <si>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</si>
  <si>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</si>
  <si>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</si>
  <si>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</si>
  <si>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</si>
  <si>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</si>
  <si>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</si>
  <si>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</si>
  <si>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</si>
  <si>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</si>
  <si>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</si>
  <si>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</si>
  <si>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</si>
  <si>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</si>
  <si>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</si>
  <si>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</si>
  <si>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</si>
  <si>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</si>
  <si>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</si>
  <si>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</si>
  <si>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</si>
  <si>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</si>
  <si>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</si>
  <si>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</si>
  <si>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</si>
  <si>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</si>
  <si>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</si>
  <si>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</si>
  <si>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</si>
  <si>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</si>
  <si>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</si>
  <si>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</si>
  <si>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</si>
  <si>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</si>
  <si>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</si>
  <si>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</si>
  <si>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</si>
  <si>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</si>
  <si>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</si>
  <si>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</si>
  <si>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</si>
  <si>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</si>
  <si>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</si>
  <si>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</si>
  <si>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</si>
  <si>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</si>
  <si>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</si>
  <si>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</si>
  <si>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</si>
  <si>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</si>
  <si>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</si>
  <si>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</si>
  <si>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</si>
  <si>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</si>
  <si>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</si>
  <si>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</si>
  <si>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</si>
  <si>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</si>
  <si>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</si>
  <si>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</si>
  <si>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</si>
  <si>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</si>
  <si>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</si>
  <si>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</si>
  <si>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</si>
  <si>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</si>
  <si>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</si>
  <si>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</si>
  <si>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</si>
  <si>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</si>
  <si>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</si>
  <si>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</si>
  <si>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</si>
  <si>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</si>
  <si>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</si>
  <si>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</si>
  <si>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</si>
  <si>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</si>
  <si>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</si>
  <si>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</si>
  <si>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</si>
  <si>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</si>
  <si>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</si>
  <si>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</si>
  <si>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</si>
  <si>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</si>
  <si>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</si>
  <si>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</si>
  <si>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</si>
  <si>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</si>
  <si>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</si>
  <si>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</si>
  <si>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</si>
  <si>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</si>
  <si>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</si>
  <si>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</si>
  <si>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</si>
  <si>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</si>
  <si>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</si>
  <si>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</si>
  <si>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</si>
  <si>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</si>
  <si>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</si>
  <si>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</si>
  <si>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</si>
  <si>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</si>
  <si>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</si>
  <si>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</si>
  <si>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</si>
  <si>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</si>
  <si>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</si>
  <si>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</si>
  <si>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</si>
  <si>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</si>
  <si>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</si>
  <si>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</si>
  <si>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</si>
  <si>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</si>
  <si>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</si>
  <si>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</si>
  <si>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</si>
  <si>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</si>
  <si>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</si>
  <si>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</si>
  <si>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</si>
  <si>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</si>
  <si>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</si>
  <si>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</si>
  <si>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</si>
  <si>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</si>
  <si>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</si>
  <si>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</si>
  <si>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</si>
  <si>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</si>
  <si>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</si>
  <si>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</si>
  <si>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</si>
  <si>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</si>
  <si>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</si>
  <si>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</si>
  <si>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</si>
  <si>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</si>
  <si>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</si>
  <si>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</si>
  <si>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</si>
  <si>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</si>
  <si>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</si>
  <si>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</si>
  <si>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</si>
  <si>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</si>
  <si>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</si>
  <si>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</si>
  <si>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</si>
  <si>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</si>
  <si>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</si>
  <si>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</si>
  <si>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</si>
  <si>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</si>
  <si>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</si>
  <si>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</si>
  <si>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</si>
  <si>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</si>
  <si>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</si>
  <si>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</si>
  <si>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</si>
  <si>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</si>
  <si>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</si>
  <si>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</si>
  <si>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</si>
  <si>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</si>
  <si>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</si>
  <si>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</si>
  <si>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</si>
  <si>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</si>
  <si>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</si>
  <si>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</si>
  <si>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</si>
  <si>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</si>
  <si>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</si>
  <si>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</si>
  <si>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</si>
  <si>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</si>
  <si>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</si>
  <si>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</si>
  <si>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</si>
  <si>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</si>
  <si>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</si>
  <si>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</si>
  <si>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</si>
  <si>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</si>
  <si>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</si>
  <si>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</si>
  <si>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</si>
  <si>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</si>
  <si>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</si>
  <si>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</si>
  <si>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</si>
  <si>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</si>
  <si>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</si>
  <si>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</si>
  <si>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</si>
  <si>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</si>
  <si>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</si>
  <si>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</si>
  <si>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</si>
  <si>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</si>
  <si>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</si>
  <si>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</si>
  <si>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</si>
  <si>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</si>
  <si>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</si>
  <si>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</si>
  <si>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</si>
  <si>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</si>
  <si>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</si>
  <si>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</si>
  <si>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</si>
  <si>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</si>
  <si>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</si>
  <si>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</si>
  <si>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</si>
  <si>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</si>
  <si>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</si>
  <si>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</si>
  <si>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</si>
  <si>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</si>
  <si>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</si>
  <si>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</si>
  <si>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</si>
  <si>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</si>
  <si>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</si>
  <si>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</si>
  <si>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</si>
  <si>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</si>
  <si>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</si>
  <si>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</si>
  <si>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</si>
  <si>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</si>
  <si>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</si>
  <si>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</si>
  <si>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</si>
  <si>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</si>
  <si>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</si>
  <si>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</si>
  <si>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</si>
  <si>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</si>
  <si>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</si>
  <si>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</si>
  <si>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</si>
  <si>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</si>
  <si>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</si>
  <si>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</si>
  <si>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</si>
  <si>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</si>
  <si>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</si>
  <si>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</si>
  <si>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</si>
  <si>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</si>
  <si>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</si>
  <si>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</si>
  <si>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</si>
  <si>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</si>
  <si>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</si>
  <si>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</si>
  <si>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</si>
  <si>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</si>
  <si>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</si>
  <si>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</si>
  <si>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</si>
  <si>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</si>
  <si>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</si>
  <si>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</si>
  <si>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</si>
  <si>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</si>
  <si>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</si>
  <si>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</si>
  <si>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</si>
  <si>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</si>
  <si>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</si>
  <si>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</si>
  <si>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</si>
  <si>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</si>
  <si>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</si>
  <si>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</si>
  <si>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</si>
  <si>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</si>
  <si>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</si>
  <si>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</si>
  <si>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</si>
  <si>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</si>
  <si>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</si>
  <si>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</si>
  <si>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</si>
  <si>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</si>
  <si>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</si>
  <si>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</si>
  <si>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</si>
  <si>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</si>
  <si>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</si>
  <si>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</si>
  <si>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</si>
  <si>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</si>
  <si>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</si>
  <si>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</si>
  <si>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</si>
  <si>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</si>
  <si>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</si>
  <si>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</si>
  <si>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</si>
  <si>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</si>
  <si>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</si>
  <si>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</si>
  <si>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</si>
  <si>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</si>
  <si>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</si>
  <si>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</si>
  <si>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</si>
  <si>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</si>
  <si>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</si>
  <si>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</si>
  <si>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</si>
  <si>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</si>
  <si>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</si>
  <si>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</si>
  <si>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</si>
  <si>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</si>
  <si>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</si>
  <si>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</si>
  <si>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</si>
  <si>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</si>
  <si>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</si>
  <si>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</si>
  <si>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</si>
  <si>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</si>
  <si>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</si>
  <si>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</si>
  <si>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</si>
  <si>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</si>
  <si>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</si>
  <si>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</si>
  <si>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</si>
  <si>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</si>
  <si>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</si>
  <si>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</si>
  <si>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</si>
  <si>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</si>
  <si>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</si>
  <si>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</si>
  <si>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</si>
  <si>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</si>
  <si>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</si>
  <si>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</si>
  <si>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</si>
  <si>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</si>
  <si>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</si>
  <si>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</si>
  <si>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</si>
  <si>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</si>
  <si>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</si>
  <si>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</si>
  <si>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</si>
  <si>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</si>
  <si>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</si>
  <si>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</si>
  <si>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</si>
  <si>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</si>
  <si>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</si>
  <si>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</si>
  <si>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</si>
  <si>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</si>
  <si>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</si>
  <si>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</si>
  <si>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</si>
  <si>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</si>
  <si>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</si>
  <si>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</si>
  <si>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</si>
  <si>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</si>
  <si>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</si>
  <si>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</si>
  <si>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</si>
  <si>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</si>
  <si>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</si>
  <si>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</si>
  <si>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</si>
  <si>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</si>
  <si>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</si>
  <si>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</si>
  <si>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</si>
  <si>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</si>
  <si>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</si>
  <si>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</si>
  <si>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</si>
  <si>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</si>
  <si>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</si>
  <si>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</si>
  <si>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</si>
  <si>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</si>
  <si>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</si>
  <si>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</si>
  <si>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</si>
  <si>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</si>
  <si>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</si>
  <si>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</si>
  <si>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</si>
  <si>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</si>
  <si>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</si>
  <si>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</si>
  <si>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</si>
  <si>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</si>
  <si>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</si>
  <si>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</si>
  <si>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</si>
  <si>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</si>
  <si>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</si>
  <si>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</si>
  <si>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</si>
  <si>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</si>
  <si>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</si>
  <si>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</si>
  <si>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</si>
  <si>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</si>
  <si>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</si>
  <si>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</si>
  <si>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</si>
  <si>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</si>
  <si>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</si>
  <si>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</si>
  <si>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</si>
  <si>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</si>
  <si>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</si>
  <si>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</si>
  <si>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</si>
  <si>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</si>
  <si>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</si>
  <si>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</si>
  <si>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</si>
  <si>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</si>
  <si>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</si>
  <si>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</si>
  <si>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</si>
  <si>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</si>
  <si>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</si>
  <si>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</si>
  <si>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</si>
  <si>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</si>
  <si>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</si>
  <si>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</si>
  <si>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</si>
  <si>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</si>
  <si>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</si>
  <si>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</si>
  <si>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</si>
  <si>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</si>
  <si>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</si>
  <si>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</si>
  <si>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</si>
  <si>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</si>
  <si>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</si>
  <si>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</si>
  <si>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</si>
  <si>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</si>
  <si>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</si>
  <si>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</si>
  <si>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</si>
  <si>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</si>
  <si>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</si>
  <si>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</si>
  <si>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</si>
  <si>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</si>
  <si>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</si>
  <si>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</si>
  <si>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</si>
  <si>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</si>
  <si>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</si>
  <si>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</si>
  <si>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</si>
  <si>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</si>
  <si>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</si>
  <si>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</si>
  <si>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</si>
  <si>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</si>
  <si>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</si>
  <si>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</si>
  <si>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</si>
  <si>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</si>
  <si>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</si>
  <si>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</si>
  <si>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</si>
  <si>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</si>
  <si>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</si>
  <si>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</si>
  <si>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</si>
  <si>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</si>
  <si>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</si>
  <si>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</si>
  <si>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</si>
  <si>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</si>
  <si>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</si>
  <si>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</si>
  <si>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</si>
  <si>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</si>
  <si>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</si>
  <si>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</si>
  <si>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</si>
  <si>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</si>
  <si>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</si>
  <si>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</si>
  <si>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</si>
  <si>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</si>
  <si>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</si>
  <si>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</si>
  <si>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</si>
  <si>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</si>
  <si>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</si>
  <si>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</si>
  <si>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</si>
  <si>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</si>
  <si>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</si>
  <si>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</si>
  <si>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</si>
  <si>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</si>
  <si>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</si>
  <si>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</si>
  <si>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</si>
  <si>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</si>
  <si>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</si>
  <si>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</si>
  <si>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</si>
  <si>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</si>
  <si>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</si>
  <si>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</si>
  <si>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</si>
  <si>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</si>
  <si>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</si>
  <si>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</si>
  <si>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</si>
  <si>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</si>
  <si>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</si>
  <si>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</si>
  <si>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</si>
  <si>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</si>
  <si>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</si>
  <si>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</si>
  <si>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</si>
  <si>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</si>
  <si>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</si>
  <si>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</si>
  <si>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</si>
  <si>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</si>
  <si>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</si>
  <si>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</si>
  <si>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</si>
  <si>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</si>
  <si>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</si>
  <si>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</si>
  <si>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</si>
  <si>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</si>
  <si>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</si>
  <si>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</si>
  <si>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</si>
  <si>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</si>
  <si>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</si>
  <si>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</si>
  <si>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</si>
  <si>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</si>
  <si>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</si>
  <si>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</si>
  <si>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</si>
  <si>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</si>
  <si>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</si>
  <si>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</si>
  <si>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</si>
  <si>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</si>
  <si>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</si>
  <si>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</si>
  <si>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</si>
  <si>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</si>
  <si>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</si>
  <si>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</si>
  <si>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</si>
  <si>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</si>
  <si>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</si>
  <si>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</si>
  <si>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</si>
  <si>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</si>
  <si>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</si>
  <si>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</si>
  <si>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</si>
  <si>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</si>
  <si>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</si>
  <si>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</si>
  <si>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</si>
  <si>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</si>
  <si>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</si>
  <si>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</si>
  <si>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</si>
  <si>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</si>
  <si>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</si>
  <si>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</si>
  <si>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</si>
  <si>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</si>
  <si>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</si>
  <si>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</si>
  <si>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</si>
  <si>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</si>
  <si>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</si>
  <si>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</si>
  <si>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</si>
  <si>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</si>
  <si>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</si>
  <si>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</si>
  <si>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</si>
  <si>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</si>
  <si>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</si>
  <si>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</si>
  <si>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</si>
  <si>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</si>
  <si>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</si>
  <si>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</si>
  <si>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</si>
  <si>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</si>
  <si>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</si>
  <si>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</si>
  <si>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</si>
  <si>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</si>
  <si>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</si>
  <si>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</si>
  <si>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</si>
  <si>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</si>
  <si>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</si>
  <si>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</si>
  <si>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</si>
  <si>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</si>
  <si>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</si>
  <si>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</si>
  <si>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</si>
  <si>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</si>
  <si>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</si>
  <si>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</si>
  <si>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</si>
  <si>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</si>
  <si>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</si>
  <si>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</si>
  <si>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</si>
  <si>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</si>
  <si>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</si>
  <si>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</si>
  <si>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</si>
  <si>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</si>
  <si>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</si>
  <si>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</si>
  <si>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</si>
  <si>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</si>
  <si>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</si>
  <si>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</si>
  <si>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</si>
  <si>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</si>
  <si>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</si>
  <si>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</si>
  <si>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</si>
  <si>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</si>
  <si>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</si>
  <si>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</si>
  <si>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</si>
  <si>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</si>
  <si>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</si>
  <si>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</si>
  <si>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</si>
  <si>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</si>
  <si>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</si>
  <si>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</si>
  <si>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</si>
  <si>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</si>
  <si>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</si>
  <si>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</si>
  <si>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</si>
  <si>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</si>
  <si>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</si>
  <si>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</si>
  <si>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</si>
  <si>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</si>
  <si>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</si>
  <si>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</si>
  <si>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</si>
  <si>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</si>
  <si>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</si>
  <si>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</si>
  <si>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</si>
  <si>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</si>
  <si>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</si>
  <si>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</si>
  <si>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</si>
  <si>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</si>
  <si>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</si>
  <si>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</si>
  <si>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</si>
  <si>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</si>
  <si>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</si>
  <si>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</si>
  <si>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</si>
  <si>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</si>
  <si>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</si>
  <si>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</si>
  <si>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</si>
  <si>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</si>
  <si>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</si>
  <si>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</si>
  <si>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</si>
  <si>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</si>
  <si>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</si>
  <si>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</si>
  <si>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</si>
  <si>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</si>
  <si>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</si>
  <si>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</si>
  <si>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</si>
  <si>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</si>
  <si>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</si>
  <si>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</si>
  <si>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</si>
  <si>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</si>
  <si>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</si>
  <si>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</si>
  <si>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</si>
  <si>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</si>
  <si>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</si>
  <si>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</si>
  <si>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</si>
  <si>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</si>
  <si>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</si>
  <si>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</si>
  <si>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</si>
  <si>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</si>
  <si>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</si>
  <si>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</si>
  <si>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</si>
  <si>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</si>
  <si>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</si>
  <si>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</si>
  <si>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</si>
  <si>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</si>
  <si>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</si>
  <si>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</si>
  <si>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</si>
  <si>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</si>
  <si>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</si>
  <si>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</si>
  <si>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</si>
  <si>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</si>
  <si>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</si>
  <si>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</si>
  <si>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</si>
  <si>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</si>
  <si>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</si>
  <si>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</si>
  <si>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</si>
  <si>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</si>
  <si>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</si>
  <si>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</si>
  <si>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</si>
  <si>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</si>
  <si>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</si>
  <si>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</si>
  <si>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</si>
  <si>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</si>
  <si>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</si>
  <si>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</si>
  <si>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</si>
  <si>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</si>
  <si>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</si>
  <si>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</si>
  <si>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</si>
  <si>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</si>
  <si>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</si>
  <si>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</si>
  <si>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</si>
  <si>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</si>
  <si>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</si>
  <si>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</si>
  <si>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</si>
  <si>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</si>
  <si>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</si>
  <si>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</si>
  <si>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</si>
  <si>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</si>
  <si>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</si>
  <si>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</si>
  <si>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</si>
  <si>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</si>
  <si>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</si>
  <si>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</si>
  <si>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</si>
  <si>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</si>
  <si>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</si>
  <si>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</si>
  <si>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</si>
  <si>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</si>
  <si>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</si>
  <si>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</si>
  <si>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</si>
  <si>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</si>
  <si>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</si>
  <si>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</si>
  <si>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</si>
  <si>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</si>
  <si>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</si>
  <si>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</si>
  <si>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</si>
  <si>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</si>
  <si>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</si>
  <si>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</si>
  <si>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</si>
  <si>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</si>
  <si>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</si>
  <si>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</si>
  <si>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</si>
  <si>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</si>
  <si>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</si>
  <si>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</si>
  <si>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</si>
  <si>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</si>
  <si>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</si>
  <si>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</si>
  <si>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</si>
  <si>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</si>
  <si>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</si>
  <si>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</si>
  <si>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</si>
  <si>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</si>
  <si>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</si>
  <si>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</si>
  <si>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</si>
  <si>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</si>
  <si>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</si>
  <si>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</si>
  <si>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</si>
  <si>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</si>
  <si>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</si>
  <si>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</si>
  <si>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</si>
  <si>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</si>
  <si>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</si>
  <si>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</si>
  <si>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</si>
  <si>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</si>
  <si>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</si>
  <si>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</si>
  <si>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</si>
  <si>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</si>
  <si>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</si>
  <si>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</si>
  <si>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</si>
  <si>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</si>
  <si>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</si>
  <si>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</si>
  <si>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</si>
  <si>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</si>
  <si>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</si>
  <si>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</si>
  <si>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</si>
  <si>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</si>
  <si>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</si>
  <si>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</si>
  <si>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</si>
  <si>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</si>
  <si>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</si>
  <si>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</si>
  <si>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</si>
  <si>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</si>
  <si>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</si>
  <si>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</si>
  <si>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</si>
  <si>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</si>
  <si>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</si>
  <si>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</si>
  <si>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</si>
  <si>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</si>
  <si>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</si>
  <si>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</si>
  <si>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</si>
  <si>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</si>
  <si>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</si>
  <si>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</si>
  <si>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</si>
  <si>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</si>
  <si>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</si>
  <si>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</si>
  <si>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</si>
  <si>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</si>
  <si>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</si>
  <si>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</si>
  <si>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</si>
  <si>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</si>
  <si>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</si>
  <si>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</si>
  <si>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</si>
  <si>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</si>
  <si>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</si>
  <si>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</si>
  <si>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</si>
  <si>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</si>
  <si>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</si>
  <si>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</si>
  <si>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</si>
  <si>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</si>
  <si>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</si>
  <si>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</si>
  <si>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</si>
  <si>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</si>
  <si>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</si>
  <si>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</si>
  <si>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</si>
  <si>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</si>
  <si>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</si>
  <si>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</si>
  <si>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</si>
  <si>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</si>
  <si>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</si>
  <si>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</si>
  <si>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</si>
  <si>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</si>
  <si>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</si>
  <si>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</si>
  <si>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</si>
  <si>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</si>
  <si>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</si>
  <si>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</si>
  <si>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</si>
  <si>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</si>
  <si>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</si>
  <si>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</si>
  <si>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</si>
  <si>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</si>
  <si>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</si>
  <si>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</si>
  <si>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</si>
  <si>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</si>
  <si>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</si>
  <si>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</si>
  <si>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</si>
  <si>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</si>
  <si>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</si>
  <si>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</si>
  <si>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</si>
  <si>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</si>
  <si>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</si>
  <si>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</si>
  <si>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</si>
  <si>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</si>
  <si>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</si>
  <si>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</si>
  <si>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</si>
  <si>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</si>
  <si>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</si>
  <si>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</si>
  <si>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</si>
  <si>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</si>
  <si>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</si>
  <si>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</si>
  <si>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</si>
  <si>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</si>
  <si>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</si>
  <si>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</si>
  <si>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</si>
  <si>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</si>
  <si>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</si>
  <si>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</si>
  <si>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</si>
  <si>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</si>
  <si>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</si>
  <si>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</si>
  <si>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</si>
  <si>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</si>
  <si>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</si>
  <si>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</si>
  <si>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</si>
  <si>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</si>
  <si>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</si>
  <si>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</si>
  <si>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</si>
  <si>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</si>
  <si>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</si>
  <si>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</si>
  <si>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</si>
  <si>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</si>
  <si>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</si>
  <si>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</si>
  <si>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</si>
  <si>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</si>
  <si>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</si>
  <si>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</si>
  <si>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</si>
  <si>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</si>
  <si>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</si>
  <si>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</si>
  <si>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</si>
  <si>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</si>
  <si>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</si>
  <si>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</si>
  <si>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</si>
  <si>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</si>
  <si>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</si>
  <si>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</si>
  <si>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</si>
  <si>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</si>
  <si>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</si>
  <si>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</si>
  <si>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</si>
  <si>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</si>
  <si>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</si>
  <si>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</si>
  <si>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</si>
  <si>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</si>
  <si>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</si>
  <si>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</si>
  <si>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</si>
  <si>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</si>
  <si>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</si>
  <si>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</si>
  <si>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</si>
  <si>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</si>
  <si>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</si>
  <si>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</si>
  <si>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</si>
  <si>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</si>
  <si>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</si>
  <si>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</si>
  <si>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</si>
  <si>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</si>
  <si>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</si>
  <si>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</si>
  <si>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</si>
  <si>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</si>
  <si>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</si>
  <si>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</si>
  <si>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</si>
  <si>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</si>
  <si>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</si>
  <si>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</si>
  <si>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</si>
  <si>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</si>
  <si>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</si>
  <si>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</si>
  <si>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</si>
  <si>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</si>
  <si>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</si>
  <si>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</si>
  <si>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</si>
  <si>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</si>
  <si>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</si>
  <si>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</si>
  <si>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</si>
  <si>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</si>
  <si>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</si>
  <si>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</si>
  <si>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</si>
  <si>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</si>
  <si>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</si>
  <si>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</si>
  <si>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</si>
  <si>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</si>
  <si>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</si>
  <si>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</si>
  <si>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</si>
  <si>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</si>
  <si>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</si>
  <si>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</si>
  <si>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</si>
  <si>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</si>
  <si>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</si>
  <si>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</si>
  <si>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</si>
  <si>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</si>
  <si>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</si>
  <si>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</si>
  <si>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</si>
  <si>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</si>
  <si>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</si>
  <si>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</si>
  <si>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</si>
  <si>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</si>
  <si>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</si>
  <si>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</si>
  <si>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</si>
  <si>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</si>
  <si>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</si>
  <si>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</si>
  <si>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</si>
  <si>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</si>
  <si>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</si>
  <si>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</si>
  <si>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</si>
  <si>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</si>
  <si>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</si>
  <si>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</si>
  <si>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</si>
  <si>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</si>
  <si>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</si>
  <si>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</si>
  <si>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</si>
  <si>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</si>
  <si>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</si>
  <si>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</si>
  <si>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</si>
  <si>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</si>
  <si>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</si>
  <si>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</si>
  <si>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</si>
  <si>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</si>
  <si>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</si>
  <si>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</si>
  <si>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</si>
  <si>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</si>
  <si>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</si>
  <si>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</si>
  <si>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</si>
  <si>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</si>
  <si>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</si>
  <si>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</si>
  <si>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</si>
  <si>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</si>
  <si>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</si>
  <si>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</si>
  <si>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</si>
  <si>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</si>
  <si>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</si>
  <si>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</si>
  <si>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</si>
  <si>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</si>
  <si>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</si>
  <si>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</si>
  <si>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</si>
  <si>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</si>
  <si>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</si>
  <si>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</si>
  <si>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</si>
  <si>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</si>
  <si>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</si>
  <si>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</si>
  <si>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</si>
  <si>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</si>
  <si>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</si>
  <si>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</si>
  <si>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</si>
  <si>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</si>
  <si>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</si>
  <si>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</si>
  <si>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</si>
  <si>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</si>
  <si>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</si>
  <si>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</si>
  <si>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</si>
  <si>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</si>
  <si>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</si>
  <si>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</si>
  <si>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</si>
  <si>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</si>
  <si>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</si>
  <si>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</si>
  <si>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</si>
  <si>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</si>
  <si>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</si>
  <si>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</si>
  <si>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</si>
  <si>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</si>
  <si>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</si>
  <si>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</si>
  <si>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</si>
  <si>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</si>
  <si>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</si>
  <si>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</si>
  <si>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</si>
  <si>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</si>
  <si>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</si>
  <si>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</si>
  <si>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</si>
  <si>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</si>
  <si>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</si>
  <si>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</si>
  <si>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</si>
  <si>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</si>
  <si>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</si>
  <si>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</si>
  <si>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</si>
  <si>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</si>
  <si>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</si>
  <si>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</si>
  <si>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</si>
  <si>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</si>
  <si>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</si>
  <si>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</si>
  <si>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</si>
  <si>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</si>
  <si>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</si>
  <si>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</si>
  <si>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</si>
  <si>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</si>
  <si>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</si>
  <si>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</si>
  <si>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</si>
  <si>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</si>
  <si>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</si>
  <si>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</si>
  <si>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</si>
  <si>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</si>
  <si>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</si>
  <si>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</si>
  <si>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</si>
  <si>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</si>
  <si>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</si>
  <si>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</si>
  <si>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</si>
  <si>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</si>
  <si>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</si>
  <si>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</si>
  <si>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</si>
  <si>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</si>
  <si>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</si>
  <si>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</si>
  <si>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</si>
  <si>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</si>
  <si>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</si>
  <si>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</si>
  <si>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</si>
  <si>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</si>
  <si>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</si>
  <si>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</si>
  <si>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</si>
  <si>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</si>
  <si>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</si>
  <si>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</si>
  <si>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</si>
  <si>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</si>
  <si>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</si>
  <si>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</si>
  <si>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</si>
  <si>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</si>
  <si>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</si>
  <si>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</si>
  <si>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</si>
  <si>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</si>
  <si>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</si>
  <si>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</si>
  <si>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</si>
  <si>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</si>
  <si>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</si>
  <si>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</si>
  <si>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</si>
  <si>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</si>
  <si>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</si>
  <si>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</si>
  <si>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</si>
  <si>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</si>
  <si>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</si>
  <si>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</si>
  <si>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</si>
  <si>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</si>
  <si>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</si>
  <si>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</si>
  <si>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</si>
  <si>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</si>
  <si>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</si>
  <si>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</si>
  <si>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</si>
  <si>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</si>
  <si>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</si>
  <si>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</si>
  <si>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</si>
  <si>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</si>
  <si>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</si>
  <si>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</si>
  <si>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</si>
  <si>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</si>
  <si>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</si>
  <si>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</si>
  <si>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</si>
  <si>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</si>
  <si>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</si>
  <si>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</si>
  <si>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</si>
  <si>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</si>
  <si>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</si>
  <si>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</si>
  <si>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</si>
  <si>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</si>
  <si>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</si>
  <si>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</si>
  <si>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</si>
  <si>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</si>
  <si>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</si>
  <si>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</si>
  <si>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</si>
  <si>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</si>
  <si>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</si>
  <si>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</si>
  <si>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</si>
  <si>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</si>
  <si>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</si>
  <si>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</si>
  <si>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</si>
  <si>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</si>
  <si>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</si>
  <si>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</si>
  <si>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</si>
  <si>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</si>
  <si>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</si>
  <si>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</si>
  <si>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</si>
  <si>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</si>
  <si>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</si>
  <si>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</si>
  <si>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</si>
  <si>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</si>
  <si>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</si>
  <si>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</si>
  <si>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</si>
  <si>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</si>
  <si>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</si>
  <si>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</si>
  <si>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</si>
  <si>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</si>
  <si>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</si>
  <si>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</si>
  <si>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</si>
  <si>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</si>
  <si>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</si>
  <si>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</si>
  <si>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</si>
  <si>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</si>
  <si>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</si>
  <si>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</si>
  <si>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</si>
  <si>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</si>
  <si>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</si>
  <si>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</si>
  <si>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</si>
  <si>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</si>
  <si>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</si>
  <si>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</si>
  <si>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</si>
  <si>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</si>
  <si>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</si>
  <si>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</si>
  <si>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</si>
  <si>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</si>
  <si>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</si>
  <si>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</si>
  <si>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</si>
  <si>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</si>
  <si>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</si>
  <si>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</si>
  <si>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</si>
  <si>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</si>
  <si>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</si>
  <si>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</si>
  <si>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</si>
  <si>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</si>
  <si>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</si>
  <si>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</si>
  <si>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</si>
  <si>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</si>
  <si>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</si>
  <si>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</si>
  <si>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</si>
  <si>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</si>
  <si>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</si>
  <si>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</si>
  <si>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</si>
  <si>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</si>
  <si>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</si>
  <si>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</si>
  <si>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</si>
  <si>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</si>
  <si>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</si>
  <si>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</si>
  <si>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</si>
  <si>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</si>
  <si>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</si>
  <si>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</si>
  <si>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</si>
  <si>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</si>
  <si>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</si>
  <si>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</si>
  <si>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</si>
  <si>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</si>
  <si>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</si>
  <si>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</si>
  <si>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</si>
  <si>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</si>
  <si>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</si>
  <si>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</si>
  <si>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</si>
  <si>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</si>
  <si>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</si>
  <si>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</si>
  <si>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</si>
  <si>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</si>
  <si>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</si>
  <si>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</si>
  <si>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</si>
  <si>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</si>
  <si>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</si>
  <si>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</si>
  <si>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</si>
  <si>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</si>
  <si>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</si>
  <si>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</si>
  <si>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</si>
  <si>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</si>
  <si>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</si>
  <si>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</si>
  <si>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</si>
  <si>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</si>
  <si>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</si>
  <si>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</si>
  <si>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</si>
  <si>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</si>
  <si>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</si>
  <si>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</si>
  <si>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</si>
  <si>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</si>
  <si>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</si>
  <si>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</si>
  <si>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</si>
  <si>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</si>
  <si>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</si>
  <si>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</si>
  <si>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</si>
  <si>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</si>
  <si>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</si>
  <si>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</si>
  <si>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</si>
  <si>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</si>
  <si>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</si>
  <si>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</si>
  <si>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</si>
  <si>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</si>
  <si>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</si>
  <si>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</si>
  <si>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</si>
  <si>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</si>
  <si>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</si>
  <si>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</si>
  <si>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</si>
  <si>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</si>
  <si>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</si>
  <si>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</si>
  <si>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</si>
  <si>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</si>
  <si>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</si>
  <si>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</si>
  <si>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</si>
  <si>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</si>
  <si>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</si>
  <si>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</si>
  <si>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</si>
  <si>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</si>
  <si>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</si>
  <si>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</si>
  <si>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</si>
  <si>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</si>
  <si>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</si>
  <si>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</si>
  <si>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</si>
  <si>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</si>
  <si>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</si>
  <si>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</si>
  <si>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</si>
  <si>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</si>
  <si>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</si>
  <si>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</si>
  <si>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</si>
  <si>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</si>
  <si>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</si>
  <si>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</si>
  <si>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</si>
  <si>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</si>
  <si>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</si>
  <si>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</si>
  <si>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</si>
  <si>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</si>
  <si>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</si>
  <si>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</si>
  <si>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</si>
  <si>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</si>
  <si>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</si>
  <si>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</si>
  <si>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</si>
  <si>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</si>
  <si>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</si>
  <si>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</si>
  <si>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</si>
  <si>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</si>
  <si>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</si>
  <si>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</si>
  <si>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</si>
  <si>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</si>
  <si>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</si>
  <si>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</si>
  <si>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</si>
  <si>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</si>
  <si>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</si>
  <si>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</si>
  <si>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</si>
  <si>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</si>
  <si>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</si>
  <si>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</si>
  <si>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</si>
  <si>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</si>
  <si>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</si>
  <si>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</si>
  <si>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</si>
  <si>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</si>
  <si>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</si>
  <si>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</si>
  <si>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</si>
  <si>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</si>
  <si>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</si>
  <si>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</si>
  <si>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</si>
  <si>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</si>
  <si>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</si>
  <si>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</si>
  <si>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</si>
  <si>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</si>
  <si>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</si>
  <si>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</si>
  <si>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</si>
  <si>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</si>
  <si>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</si>
  <si>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</si>
  <si>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</si>
  <si>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</si>
  <si>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</si>
  <si>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</si>
  <si>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</si>
  <si>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</si>
  <si>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</si>
  <si>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</si>
  <si>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</si>
  <si>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</si>
  <si>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</si>
  <si>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</si>
  <si>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</si>
  <si>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</si>
  <si>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</si>
  <si>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</si>
  <si>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</si>
  <si>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</si>
  <si>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</si>
  <si>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</si>
  <si>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</si>
  <si>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</si>
  <si>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</si>
  <si>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</si>
  <si>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</si>
  <si>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</si>
  <si>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</si>
  <si>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</si>
  <si>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</si>
  <si>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</si>
  <si>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</si>
  <si>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</si>
  <si>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</si>
  <si>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</si>
  <si>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</si>
  <si>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</si>
  <si>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</si>
  <si>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</si>
  <si>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</si>
  <si>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</si>
  <si>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</si>
  <si>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</si>
  <si>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</si>
  <si>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</si>
  <si>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</si>
  <si>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</si>
  <si>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</si>
  <si>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</si>
  <si>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</si>
  <si>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</si>
  <si>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</si>
  <si>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</si>
  <si>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</si>
  <si>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</si>
  <si>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</si>
  <si>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</si>
  <si>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</si>
  <si>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</si>
  <si>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</si>
  <si>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</si>
  <si>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</si>
  <si>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</si>
  <si>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</si>
  <si>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</si>
  <si>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</si>
  <si>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</si>
  <si>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</si>
  <si>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</si>
  <si>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</si>
  <si>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</si>
  <si>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</si>
  <si>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</si>
  <si>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</si>
  <si>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</si>
  <si>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</si>
  <si>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</si>
  <si>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</si>
  <si>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</si>
  <si>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</si>
  <si>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</si>
  <si>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</si>
  <si>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</si>
  <si>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</si>
  <si>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</si>
  <si>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</si>
  <si>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</si>
  <si>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</si>
  <si>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</si>
  <si>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</si>
  <si>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</si>
  <si>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</si>
  <si>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</si>
  <si>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</si>
  <si>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</si>
  <si>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</si>
  <si>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</si>
  <si>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</si>
  <si>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</si>
  <si>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</si>
  <si>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</si>
  <si>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</si>
  <si>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</si>
  <si>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</si>
  <si>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</si>
  <si>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</si>
  <si>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</si>
  <si>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</si>
  <si>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</si>
  <si>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</si>
  <si>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</si>
  <si>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</si>
  <si>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</si>
  <si>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</si>
  <si>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</si>
  <si>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</si>
  <si>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</si>
  <si>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</si>
  <si>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</si>
  <si>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</si>
  <si>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</si>
  <si>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</si>
  <si>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</si>
  <si>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</si>
  <si>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</si>
  <si>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</si>
  <si>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</si>
  <si>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</si>
  <si>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</si>
  <si>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</si>
  <si>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</si>
  <si>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</si>
  <si>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</si>
  <si>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</si>
  <si>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</si>
  <si>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</si>
  <si>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</si>
  <si>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</si>
  <si>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</si>
  <si>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</si>
  <si>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</si>
  <si>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</si>
  <si>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</si>
  <si>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</si>
  <si>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</si>
  <si>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</si>
  <si>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</si>
  <si>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</si>
  <si>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</si>
  <si>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</si>
  <si>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</si>
  <si>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</si>
  <si>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</si>
  <si>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</si>
  <si>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</si>
  <si>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</si>
  <si>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</si>
  <si>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</si>
  <si>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</si>
  <si>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</si>
  <si>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</si>
  <si>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</si>
  <si>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</si>
  <si>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</si>
  <si>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</si>
  <si>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</si>
  <si>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</si>
  <si>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</si>
  <si>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</si>
  <si>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</si>
  <si>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</si>
  <si>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</si>
  <si>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</si>
  <si>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</si>
  <si>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</si>
  <si>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</si>
  <si>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</si>
  <si>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</si>
  <si>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</si>
  <si>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</si>
  <si>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</si>
  <si>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</si>
  <si>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</si>
  <si>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</si>
  <si>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</si>
  <si>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</si>
  <si>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</si>
  <si>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</si>
  <si>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</si>
  <si>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</si>
  <si>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</si>
  <si>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</si>
  <si>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</si>
  <si>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</si>
  <si>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</si>
  <si>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</si>
  <si>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</si>
  <si>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</si>
  <si>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</si>
  <si>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</si>
  <si>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</si>
  <si>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</si>
  <si>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</si>
  <si>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</si>
  <si>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</si>
  <si>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</si>
  <si>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</si>
  <si>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</si>
  <si>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</si>
  <si>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</si>
  <si>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</si>
  <si>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</si>
  <si>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</si>
  <si>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</si>
  <si>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</si>
  <si>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</si>
  <si>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</si>
  <si>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</si>
  <si>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</si>
  <si>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</si>
  <si>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</si>
  <si>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</si>
  <si>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</si>
  <si>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</si>
  <si>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</si>
  <si>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</si>
  <si>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</si>
  <si>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</si>
  <si>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</si>
  <si>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</si>
  <si>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</si>
  <si>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</si>
  <si>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</si>
  <si>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</si>
  <si>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</si>
  <si>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</si>
  <si>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</si>
  <si>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</si>
  <si>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</si>
  <si>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</si>
  <si>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</si>
  <si>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</si>
  <si>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</si>
  <si>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</si>
  <si>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</si>
  <si>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</si>
  <si>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</si>
  <si>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</si>
  <si>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</si>
  <si>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</si>
  <si>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</si>
  <si>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</si>
  <si>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</si>
  <si>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</si>
  <si>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</si>
  <si>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</si>
  <si>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</si>
  <si>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</si>
  <si>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</si>
  <si>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</si>
  <si>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</si>
  <si>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</si>
  <si>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</si>
  <si>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</si>
  <si>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</si>
  <si>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</si>
  <si>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</si>
  <si>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</si>
  <si>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</si>
  <si>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</si>
  <si>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</si>
  <si>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</si>
  <si>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</si>
  <si>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</si>
  <si>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</si>
  <si>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</si>
  <si>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</si>
  <si>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</si>
  <si>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</si>
  <si>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</si>
  <si>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</si>
  <si>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</si>
  <si>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</si>
  <si>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</si>
  <si>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</si>
  <si>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</si>
  <si>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</si>
  <si>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</si>
  <si>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</si>
  <si>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</si>
  <si>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</si>
  <si>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</si>
  <si>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</si>
  <si>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</si>
  <si>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</si>
  <si>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</si>
  <si>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</si>
  <si>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</si>
  <si>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</si>
  <si>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</si>
  <si>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</si>
  <si>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</si>
  <si>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</si>
  <si>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</si>
  <si>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</si>
  <si>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</si>
  <si>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</si>
  <si>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</si>
  <si>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</si>
  <si>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</si>
  <si>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</si>
  <si>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</si>
  <si>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</si>
  <si>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</si>
  <si>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</si>
  <si>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</si>
  <si>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</si>
  <si>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</si>
  <si>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</si>
  <si>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</si>
  <si>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</si>
  <si>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</si>
  <si>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</si>
  <si>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</si>
  <si>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</si>
  <si>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</si>
  <si>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</si>
  <si>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</si>
  <si>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</si>
  <si>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</si>
  <si>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</si>
  <si>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</si>
  <si>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</si>
  <si>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</si>
  <si>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</si>
  <si>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</si>
  <si>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</si>
  <si>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</si>
  <si>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</si>
  <si>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</si>
  <si>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</si>
  <si>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</si>
  <si>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</si>
  <si>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</si>
  <si>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</si>
  <si>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</si>
  <si>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</si>
  <si>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</si>
  <si>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</si>
  <si>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</si>
  <si>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</si>
  <si>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</si>
  <si>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</si>
  <si>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</si>
  <si>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</si>
  <si>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</si>
  <si>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</si>
  <si>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</si>
  <si>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</si>
  <si>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</si>
  <si>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</si>
  <si>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</si>
  <si>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</si>
  <si>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</si>
  <si>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</si>
  <si>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</si>
  <si>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</si>
  <si>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</si>
  <si>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</si>
  <si>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</si>
  <si>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</si>
  <si>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</si>
  <si>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</si>
  <si>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</si>
  <si>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</si>
  <si>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</si>
  <si>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</si>
  <si>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</si>
  <si>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</si>
  <si>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</si>
  <si>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</si>
  <si>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</si>
  <si>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</si>
  <si>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</si>
  <si>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</si>
  <si>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</si>
  <si>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</si>
  <si>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</si>
  <si>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</si>
  <si>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</si>
  <si>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</si>
  <si>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</si>
  <si>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</si>
  <si>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</si>
  <si>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</si>
  <si>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</si>
  <si>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</si>
  <si>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</si>
  <si>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</si>
  <si>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</si>
  <si>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</si>
  <si>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</si>
  <si>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</si>
  <si>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</si>
  <si>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</si>
  <si>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</si>
  <si>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</si>
  <si>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</si>
  <si>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</si>
  <si>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</si>
  <si>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</si>
  <si>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</si>
  <si>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</si>
  <si>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</si>
  <si>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</si>
  <si>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</si>
  <si>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</si>
  <si>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</si>
  <si>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</si>
  <si>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</si>
  <si>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</si>
  <si>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</si>
  <si>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</si>
  <si>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</si>
  <si>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</si>
  <si>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</si>
  <si>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</si>
  <si>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</si>
  <si>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</si>
  <si>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</si>
  <si>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</si>
  <si>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</si>
  <si>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</si>
  <si>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</si>
  <si>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</si>
  <si>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</si>
  <si>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</si>
  <si>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</si>
  <si>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</si>
  <si>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</si>
  <si>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</si>
  <si>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</si>
  <si>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</si>
  <si>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</si>
  <si>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</si>
  <si>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</si>
  <si>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</si>
  <si>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</si>
  <si>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</si>
  <si>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</si>
  <si>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</si>
  <si>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</si>
  <si>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</si>
  <si>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</si>
  <si>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</si>
  <si>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</si>
  <si>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</si>
  <si>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</si>
  <si>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</si>
  <si>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</si>
  <si>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</si>
  <si>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</si>
  <si>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</si>
  <si>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</si>
  <si>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</si>
  <si>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</si>
  <si>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</si>
  <si>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</si>
  <si>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</si>
  <si>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</si>
  <si>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</si>
  <si>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</si>
  <si>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</si>
  <si>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</si>
  <si>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</si>
  <si>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</si>
  <si>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</si>
  <si>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</si>
  <si>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</si>
  <si>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</si>
  <si>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</si>
  <si>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</si>
  <si>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</si>
  <si>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</si>
  <si>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</si>
  <si>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</si>
  <si>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</si>
  <si>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</si>
  <si>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</si>
  <si>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</si>
  <si>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</si>
  <si>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</si>
  <si>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</si>
  <si>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</si>
  <si>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</si>
  <si>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</si>
  <si>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</si>
  <si>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</si>
  <si>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</si>
  <si>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</si>
  <si>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</si>
  <si>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</si>
  <si>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</si>
  <si>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</si>
  <si>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</si>
  <si>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</si>
  <si>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</si>
  <si>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</si>
  <si>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</si>
  <si>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</si>
  <si>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</si>
  <si>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</si>
  <si>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</si>
  <si>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</si>
  <si>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</si>
  <si>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</si>
  <si>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</si>
  <si>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</si>
  <si>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</si>
  <si>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</si>
  <si>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</si>
  <si>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</si>
  <si>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</si>
  <si>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</si>
  <si>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</si>
  <si>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</si>
  <si>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</si>
  <si>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</si>
  <si>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</si>
  <si>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</si>
  <si>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</si>
  <si>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</si>
  <si>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</si>
  <si>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</si>
  <si>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</si>
  <si>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</si>
  <si>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</si>
  <si>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</si>
  <si>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</si>
  <si>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</si>
  <si>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</si>
  <si>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</si>
  <si>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</si>
  <si>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</si>
  <si>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</si>
  <si>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</si>
  <si>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</si>
  <si>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</si>
  <si>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</si>
  <si>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</si>
  <si>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</si>
  <si>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</si>
  <si>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</si>
  <si>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</si>
  <si>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</si>
  <si>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</si>
  <si>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</si>
  <si>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</si>
  <si>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</si>
  <si>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</si>
  <si>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</si>
  <si>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</si>
  <si>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</si>
  <si>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</si>
  <si>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</si>
  <si>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</si>
  <si>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</si>
  <si>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</si>
  <si>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</si>
  <si>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</si>
  <si>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</si>
  <si>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</si>
  <si>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</si>
  <si>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</si>
  <si>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</si>
  <si>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</si>
  <si>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</si>
  <si>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</si>
  <si>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</si>
  <si>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</si>
  <si>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</si>
  <si>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</si>
  <si>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</si>
  <si>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</si>
  <si>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</si>
  <si>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</si>
  <si>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</si>
  <si>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</si>
  <si>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</si>
  <si>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</si>
  <si>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</si>
  <si>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</si>
  <si>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</si>
  <si>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</si>
  <si>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</si>
  <si>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</si>
  <si>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</si>
  <si>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</si>
  <si>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</si>
  <si>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</si>
  <si>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</si>
  <si>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</si>
  <si>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</si>
  <si>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</si>
  <si>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</si>
  <si>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</si>
  <si>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</si>
  <si>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</si>
  <si>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</si>
  <si>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</si>
  <si>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</si>
  <si>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</si>
  <si>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</si>
  <si>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</si>
  <si>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</si>
  <si>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</si>
  <si>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</si>
  <si>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</si>
  <si>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</si>
  <si>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</si>
  <si>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</si>
  <si>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</si>
  <si>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</si>
  <si>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</si>
  <si>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</si>
  <si>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</si>
  <si>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</si>
  <si>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</si>
  <si>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</si>
  <si>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</si>
  <si>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</si>
  <si>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</si>
  <si>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</si>
  <si>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</si>
  <si>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</si>
  <si>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</si>
  <si>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</si>
  <si>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</si>
  <si>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</si>
  <si>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</si>
  <si>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</si>
  <si>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</si>
  <si>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</si>
  <si>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</si>
  <si>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</si>
  <si>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</si>
  <si>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</si>
  <si>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</si>
  <si>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</si>
  <si>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</si>
  <si>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</si>
  <si>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</si>
  <si>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</si>
  <si>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</si>
  <si>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</si>
  <si>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</si>
  <si>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</si>
  <si>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</si>
  <si>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</si>
  <si>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</si>
  <si>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</si>
  <si>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</si>
  <si>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</si>
  <si>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</si>
  <si>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</si>
  <si>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</si>
  <si>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</si>
  <si>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</si>
  <si>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</si>
  <si>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</si>
  <si>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</si>
  <si>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</si>
  <si>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</si>
  <si>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</si>
  <si>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</si>
  <si>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</si>
  <si>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</si>
  <si>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</si>
  <si>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</si>
  <si>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</si>
  <si>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</si>
  <si>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</si>
  <si>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</si>
  <si>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</si>
  <si>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</si>
  <si>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</si>
  <si>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</si>
  <si>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</si>
  <si>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</si>
  <si>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</si>
  <si>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</si>
  <si>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</si>
  <si>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</si>
  <si>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</si>
  <si>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</si>
  <si>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</si>
  <si>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</si>
  <si>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</si>
  <si>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</si>
  <si>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</si>
  <si>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</si>
  <si>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</si>
  <si>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</si>
  <si>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</si>
  <si>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</si>
  <si>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</si>
  <si>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</si>
  <si>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</si>
  <si>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</si>
  <si>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</si>
  <si>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</si>
  <si>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</si>
  <si>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</si>
  <si>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</si>
  <si>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</si>
  <si>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</si>
  <si>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</si>
  <si>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</si>
  <si>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</si>
  <si>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</si>
  <si>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</si>
  <si>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</si>
  <si>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</si>
  <si>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</si>
  <si>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</si>
  <si>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</si>
  <si>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</si>
  <si>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</si>
  <si>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</si>
  <si>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</si>
  <si>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</si>
  <si>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</si>
  <si>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</si>
  <si>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</si>
  <si>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</si>
  <si>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</si>
  <si>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</si>
  <si>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</si>
  <si>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</si>
  <si>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</si>
  <si>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</si>
  <si>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</si>
  <si>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</si>
  <si>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</si>
  <si>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</si>
  <si>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</si>
  <si>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</si>
  <si>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</si>
  <si>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</si>
  <si>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</si>
  <si>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</si>
  <si>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</si>
  <si>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</si>
  <si>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</si>
  <si>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</si>
  <si>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</si>
  <si>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</si>
  <si>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</si>
  <si>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</si>
  <si>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</si>
  <si>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</si>
  <si>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</si>
  <si>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</si>
  <si>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</si>
  <si>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</si>
  <si>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</si>
  <si>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</si>
  <si>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</si>
  <si>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</si>
  <si>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</si>
  <si>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</si>
  <si>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</si>
  <si>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</si>
  <si>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</si>
  <si>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</si>
  <si>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</si>
  <si>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</si>
  <si>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</si>
  <si>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</si>
  <si>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</si>
  <si>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</si>
  <si>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</si>
  <si>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</si>
  <si>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</si>
  <si>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</si>
  <si>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</si>
  <si>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</si>
  <si>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</si>
  <si>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</si>
  <si>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</si>
  <si>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</si>
  <si>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</si>
  <si>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</si>
  <si>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</si>
  <si>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</si>
  <si>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</si>
  <si>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</si>
  <si>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</si>
  <si>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</si>
  <si>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</si>
  <si>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</si>
  <si>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</si>
  <si>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</si>
  <si>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</si>
  <si>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</si>
  <si>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</si>
  <si>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</si>
  <si>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</si>
  <si>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</si>
  <si>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</si>
  <si>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</si>
  <si>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</si>
  <si>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</si>
  <si>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</si>
  <si>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</si>
  <si>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</si>
  <si>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</si>
  <si>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</si>
  <si>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</si>
  <si>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</si>
  <si>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</si>
  <si>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</si>
  <si>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</si>
  <si>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</si>
  <si>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</si>
  <si>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</si>
  <si>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</si>
  <si>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</si>
  <si>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</si>
  <si>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</si>
  <si>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</si>
  <si>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</si>
  <si>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</si>
  <si>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</si>
  <si>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</si>
  <si>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</si>
  <si>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</si>
  <si>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</si>
  <si>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</si>
  <si>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</si>
  <si>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</si>
  <si>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</si>
  <si>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</si>
  <si>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</si>
  <si>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</si>
  <si>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</si>
  <si>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</si>
  <si>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</si>
  <si>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</si>
  <si>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</si>
  <si>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</si>
  <si>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</si>
  <si>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</si>
  <si>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</si>
  <si>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</si>
  <si>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</si>
  <si>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</si>
  <si>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</si>
  <si>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</si>
  <si>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</si>
  <si>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</si>
  <si>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</si>
  <si>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</si>
  <si>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</si>
  <si>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</si>
  <si>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</si>
  <si>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</si>
  <si>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</si>
  <si>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</si>
  <si>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</si>
  <si>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</si>
  <si>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</si>
  <si>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</si>
  <si>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</si>
  <si>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</si>
  <si>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</si>
  <si>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</si>
  <si>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</si>
  <si>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</si>
  <si>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</si>
  <si>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</si>
  <si>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</si>
  <si>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</si>
  <si>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</si>
  <si>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</si>
  <si>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</si>
  <si>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</si>
  <si>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</si>
  <si>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</si>
  <si>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</si>
  <si>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</si>
  <si>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</si>
  <si>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</si>
  <si>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</si>
  <si>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</si>
  <si>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</si>
  <si>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</si>
  <si>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</si>
  <si>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</si>
  <si>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</si>
  <si>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</si>
  <si>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</si>
  <si>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</si>
  <si>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</si>
  <si>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</si>
  <si>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</si>
  <si>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</si>
  <si>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</si>
  <si>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</si>
  <si>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</si>
  <si>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</si>
  <si>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</si>
  <si>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</si>
  <si>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</si>
  <si>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</si>
  <si>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</si>
  <si>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</si>
  <si>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</si>
  <si>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</si>
  <si>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</si>
  <si>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</si>
  <si>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</si>
  <si>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</si>
  <si>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</si>
  <si>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</si>
  <si>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</si>
  <si>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</si>
  <si>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</si>
  <si>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</si>
  <si>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</si>
  <si>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</si>
  <si>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</si>
  <si>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</si>
  <si>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</si>
  <si>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</si>
  <si>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</si>
  <si>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</si>
  <si>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</si>
  <si>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</si>
  <si>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</si>
  <si>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</si>
  <si>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</si>
  <si>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</si>
  <si>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</si>
  <si>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</si>
  <si>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</si>
  <si>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</si>
  <si>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</si>
  <si>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</si>
  <si>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</si>
  <si>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</si>
  <si>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</si>
  <si>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</si>
  <si>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</si>
  <si>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</si>
  <si>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</si>
  <si>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</si>
  <si>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</si>
  <si>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</si>
  <si>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</si>
  <si>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</si>
  <si>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</si>
  <si>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</si>
  <si>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</si>
  <si>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</si>
  <si>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</si>
  <si>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</si>
  <si>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</si>
  <si>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</si>
  <si>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</si>
  <si>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</si>
  <si>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</si>
  <si>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</si>
  <si>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</si>
  <si>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</si>
  <si>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</si>
  <si>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</si>
  <si>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</si>
  <si>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</si>
  <si>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</si>
  <si>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</si>
  <si>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</si>
  <si>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</si>
  <si>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</si>
  <si>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</si>
  <si>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</si>
  <si>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</si>
  <si>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</si>
  <si>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</si>
  <si>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</si>
  <si>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</si>
  <si>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</si>
  <si>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</si>
  <si>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</si>
  <si>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</si>
  <si>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</si>
  <si>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</si>
  <si>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</si>
  <si>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</si>
  <si>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</si>
  <si>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</si>
  <si>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</si>
  <si>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</si>
  <si>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</si>
  <si>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</si>
  <si>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</si>
  <si>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</si>
  <si>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</si>
  <si>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</si>
  <si>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</si>
  <si>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</si>
  <si>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</si>
  <si>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</si>
  <si>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</si>
  <si>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</si>
  <si>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</si>
  <si>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</si>
  <si>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</si>
  <si>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</si>
  <si>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</si>
  <si>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</si>
  <si>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</si>
  <si>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</si>
  <si>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</si>
  <si>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</si>
  <si>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</si>
  <si>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</si>
  <si>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</si>
  <si>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</si>
  <si>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</si>
  <si>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</si>
  <si>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</si>
  <si>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</si>
  <si>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</si>
  <si>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</si>
  <si>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</si>
  <si>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</si>
  <si>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</si>
  <si>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</si>
  <si>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</si>
  <si>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</si>
  <si>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</si>
  <si>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</si>
  <si>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</si>
  <si>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</si>
  <si>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</si>
  <si>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</si>
  <si>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</si>
  <si>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</si>
  <si>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</si>
  <si>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</si>
  <si>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</si>
  <si>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</si>
  <si>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</si>
  <si>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</si>
  <si>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</si>
  <si>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</si>
  <si>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</si>
  <si>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</si>
  <si>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</si>
  <si>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</si>
  <si>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</si>
  <si>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</si>
  <si>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</si>
  <si>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</si>
  <si>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</si>
  <si>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</si>
  <si>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</si>
  <si>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</si>
  <si>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</si>
  <si>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</si>
  <si>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</si>
  <si>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</si>
  <si>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</si>
  <si>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</si>
  <si>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</si>
  <si>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</si>
  <si>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</si>
  <si>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</si>
  <si>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</si>
  <si>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</si>
  <si>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</si>
  <si>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</si>
  <si>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</si>
  <si>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</si>
  <si>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</si>
  <si>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</si>
  <si>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</si>
  <si>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</si>
  <si>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</si>
  <si>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</si>
  <si>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</si>
  <si>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</si>
  <si>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</si>
  <si>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</si>
  <si>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</si>
  <si>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</si>
  <si>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</si>
  <si>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</si>
  <si>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</si>
  <si>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</si>
  <si>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</si>
  <si>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</si>
  <si>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</si>
  <si>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</si>
  <si>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</si>
  <si>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</si>
  <si>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</si>
  <si>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</si>
  <si>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</si>
  <si>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</si>
  <si>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</si>
  <si>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</si>
  <si>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</si>
  <si>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</si>
  <si>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</si>
  <si>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</si>
  <si>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</si>
  <si>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</si>
  <si>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</si>
  <si>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</si>
  <si>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</si>
  <si>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</si>
  <si>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</si>
  <si>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</si>
  <si>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</si>
  <si>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</si>
  <si>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</si>
  <si>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</si>
  <si>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</si>
  <si>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</si>
  <si>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</si>
  <si>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</si>
  <si>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</si>
  <si>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</si>
  <si>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</si>
  <si>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</si>
  <si>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</si>
  <si>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</si>
  <si>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</si>
  <si>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</si>
  <si>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</si>
  <si>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</si>
  <si>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</si>
  <si>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</si>
  <si>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</si>
  <si>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</si>
  <si>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</si>
  <si>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</si>
  <si>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</si>
  <si>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</si>
  <si>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</si>
  <si>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</si>
  <si>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</si>
  <si>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</si>
  <si>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</si>
  <si>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</si>
  <si>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</si>
  <si>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</si>
  <si>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</si>
  <si>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</si>
  <si>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</si>
  <si>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</si>
  <si>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</si>
  <si>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</si>
  <si>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</si>
  <si>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</si>
  <si>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</si>
  <si>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</si>
  <si>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</si>
  <si>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</si>
  <si>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</si>
  <si>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</si>
  <si>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</si>
  <si>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</si>
  <si>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</si>
  <si>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</si>
  <si>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</si>
  <si>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</si>
  <si>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</si>
  <si>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</si>
  <si>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</si>
  <si>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</si>
  <si>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</si>
  <si>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</si>
  <si>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</si>
  <si>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</si>
  <si>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</si>
  <si>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</si>
  <si>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</si>
  <si>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</si>
  <si>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</si>
  <si>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</si>
  <si>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</si>
  <si>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</si>
  <si>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</si>
  <si>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</si>
  <si>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</si>
  <si>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</si>
  <si>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</si>
  <si>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</si>
  <si>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</si>
  <si>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</si>
  <si>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</si>
  <si>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</si>
  <si>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</si>
  <si>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</si>
  <si>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</si>
  <si>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</si>
  <si>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</si>
  <si>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</si>
  <si>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</si>
  <si>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</si>
  <si>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</si>
  <si>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</si>
  <si>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</si>
  <si>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</si>
  <si>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</si>
  <si>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</si>
  <si>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</si>
  <si>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</si>
  <si>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</si>
  <si>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</si>
  <si>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</si>
  <si>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</si>
  <si>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</si>
  <si>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</si>
  <si>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</si>
  <si>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</si>
  <si>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</si>
  <si>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</si>
  <si>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</si>
  <si>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</si>
  <si>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</si>
  <si>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</si>
  <si>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</si>
  <si>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</si>
  <si>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</si>
  <si>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</si>
  <si>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</si>
  <si>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</si>
  <si>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</si>
  <si>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</si>
  <si>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</si>
  <si>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</si>
  <si>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</si>
  <si>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</si>
  <si>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</si>
  <si>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</si>
  <si>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</si>
  <si>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</si>
  <si>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</si>
  <si>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</si>
  <si>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</si>
  <si>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</si>
  <si>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</si>
  <si>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</si>
  <si>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</si>
  <si>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</si>
  <si>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</si>
  <si>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</si>
  <si>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</si>
  <si>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</si>
  <si>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</si>
  <si>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</si>
  <si>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</si>
  <si>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</si>
  <si>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</si>
  <si>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</si>
  <si>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</si>
  <si>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</si>
  <si>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</si>
  <si>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</si>
  <si>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</si>
  <si>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</si>
  <si>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</si>
  <si>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</si>
  <si>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</si>
  <si>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</si>
  <si>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</si>
  <si>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</si>
  <si>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</si>
  <si>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</si>
  <si>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</si>
  <si>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</si>
  <si>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</si>
  <si>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</si>
  <si>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</si>
  <si>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</si>
  <si>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</si>
  <si>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</si>
  <si>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</si>
  <si>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</si>
  <si>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</si>
  <si>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</si>
  <si>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</si>
  <si>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</si>
  <si>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</si>
  <si>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</si>
  <si>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</si>
  <si>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</si>
  <si>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</si>
  <si>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</si>
  <si>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</si>
  <si>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</si>
  <si>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</si>
  <si>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</si>
  <si>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</si>
  <si>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</si>
  <si>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</si>
  <si>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</si>
  <si>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</si>
  <si>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</si>
  <si>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</si>
  <si>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</si>
  <si>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</si>
  <si>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</si>
  <si>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</si>
  <si>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</si>
  <si>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</si>
  <si>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</si>
  <si>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</si>
  <si>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</si>
  <si>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</si>
  <si>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</si>
  <si>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</si>
  <si>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</si>
  <si>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</si>
  <si>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</si>
  <si>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</si>
  <si>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</si>
  <si>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</si>
  <si>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</si>
  <si>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</si>
  <si>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</si>
  <si>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</si>
  <si>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</si>
  <si>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</si>
  <si>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</si>
  <si>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</si>
  <si>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</si>
  <si>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</si>
  <si>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</si>
  <si>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</si>
  <si>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</si>
  <si>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</si>
  <si>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</si>
  <si>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</si>
  <si>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</si>
  <si>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</si>
  <si>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</si>
  <si>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</si>
  <si>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</si>
  <si>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</si>
  <si>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</si>
  <si>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</si>
  <si>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</si>
  <si>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</si>
  <si>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</si>
  <si>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</si>
  <si>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</si>
  <si>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</si>
  <si>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</si>
  <si>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</si>
  <si>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</si>
  <si>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</si>
  <si>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</si>
  <si>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</si>
  <si>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</si>
  <si>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</si>
  <si>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</si>
  <si>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</si>
  <si>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</si>
  <si>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</si>
  <si>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</si>
  <si>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</si>
  <si>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</si>
  <si>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</si>
  <si>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</si>
  <si>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</si>
  <si>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</si>
  <si>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</si>
  <si>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</si>
  <si>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</si>
  <si>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</si>
  <si>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</si>
  <si>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</si>
  <si>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</si>
  <si>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</si>
  <si>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</si>
  <si>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</si>
  <si>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</si>
  <si>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</si>
  <si>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</si>
  <si>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</si>
  <si>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</si>
  <si>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</si>
  <si>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</si>
  <si>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</si>
  <si>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</si>
  <si>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</si>
  <si>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</si>
  <si>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</si>
  <si>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</si>
  <si>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</si>
  <si>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</si>
  <si>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</si>
  <si>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</si>
  <si>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</si>
  <si>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</si>
  <si>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</si>
  <si>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</si>
  <si>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</si>
  <si>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</si>
  <si>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</si>
  <si>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</si>
  <si>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</si>
  <si>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</si>
  <si>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</si>
  <si>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</si>
  <si>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</si>
  <si>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</si>
  <si>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</si>
  <si>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</si>
  <si>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</si>
  <si>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</si>
  <si>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</si>
  <si>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</si>
  <si>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</si>
  <si>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</si>
  <si>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</si>
  <si>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</si>
  <si>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</si>
  <si>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</si>
  <si>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</si>
  <si>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</si>
  <si>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</si>
  <si>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</si>
  <si>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</si>
  <si>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</si>
  <si>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</si>
  <si>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</si>
  <si>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</si>
  <si>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</si>
  <si>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</si>
  <si>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</si>
  <si>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</si>
  <si>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</si>
  <si>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</si>
  <si>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</si>
  <si>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</si>
  <si>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</si>
  <si>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</si>
  <si>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</si>
  <si>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</si>
  <si>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</si>
  <si>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</si>
  <si>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</si>
  <si>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</si>
  <si>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</si>
  <si>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</si>
  <si>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</si>
  <si>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</si>
  <si>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</si>
  <si>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</si>
  <si>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</si>
  <si>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</si>
  <si>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</si>
  <si>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</si>
  <si>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</si>
  <si>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</si>
  <si>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</si>
  <si>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</si>
  <si>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</si>
  <si>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</si>
  <si>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</si>
  <si>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</si>
  <si>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</si>
  <si>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</si>
  <si>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</si>
  <si>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</si>
  <si>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</si>
  <si>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</si>
  <si>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</si>
  <si>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</si>
  <si>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</si>
  <si>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</si>
  <si>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</si>
  <si>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</si>
  <si>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</si>
  <si>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</si>
  <si>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</si>
  <si>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</si>
  <si>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</si>
  <si>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</si>
  <si>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</si>
  <si>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</si>
  <si>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</si>
  <si>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</si>
  <si>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</si>
  <si>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</si>
  <si>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</si>
  <si>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</si>
  <si>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</si>
  <si>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</si>
  <si>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</si>
  <si>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</si>
  <si>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</si>
  <si>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</si>
  <si>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</si>
  <si>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</si>
  <si>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</si>
  <si>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</si>
  <si>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</si>
  <si>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</si>
  <si>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</si>
  <si>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</si>
  <si>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</si>
  <si>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</si>
  <si>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</si>
  <si>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</si>
  <si>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</si>
  <si>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</si>
  <si>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</si>
  <si>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</si>
  <si>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</si>
  <si>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</si>
  <si>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</si>
  <si>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</si>
  <si>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</si>
  <si>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</si>
  <si>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</si>
  <si>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</si>
  <si>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</si>
  <si>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</si>
  <si>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</si>
  <si>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</si>
  <si>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</si>
  <si>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</si>
  <si>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</si>
  <si>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</si>
  <si>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</si>
  <si>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</si>
  <si>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</si>
  <si>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</si>
  <si>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</si>
  <si>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</si>
  <si>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</si>
  <si>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</si>
  <si>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</si>
  <si>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</si>
  <si>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</si>
  <si>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</si>
  <si>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</si>
  <si>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</si>
  <si>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</si>
  <si>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</si>
  <si>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</si>
  <si>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</si>
  <si>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</si>
  <si>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</si>
  <si>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</si>
  <si>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</si>
  <si>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</si>
  <si>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</si>
  <si>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</si>
  <si>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</si>
  <si>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</si>
  <si>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</si>
  <si>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</si>
  <si>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</si>
  <si>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</si>
  <si>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</si>
  <si>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</si>
  <si>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</si>
  <si>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</si>
  <si>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</si>
  <si>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</si>
  <si>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</si>
  <si>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</si>
  <si>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</si>
  <si>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</si>
  <si>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</si>
  <si>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</si>
  <si>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</si>
  <si>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</si>
  <si>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</si>
  <si>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</si>
  <si>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</si>
  <si>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</si>
  <si>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</si>
  <si>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</si>
  <si>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</si>
  <si>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</si>
  <si>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</si>
  <si>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</si>
  <si>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</si>
  <si>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</si>
  <si>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</si>
  <si>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</si>
  <si>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</si>
  <si>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</si>
  <si>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</si>
  <si>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</si>
  <si>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</si>
  <si>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</si>
  <si>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</si>
  <si>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</si>
  <si>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</si>
  <si>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</si>
  <si>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</si>
  <si>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</si>
  <si>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</si>
  <si>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</si>
  <si>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</si>
  <si>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</si>
  <si>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</si>
  <si>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</si>
  <si>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</si>
  <si>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</si>
  <si>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</si>
  <si>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</si>
  <si>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</si>
  <si>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</si>
  <si>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</si>
  <si>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</si>
  <si>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</si>
  <si>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</si>
  <si>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</si>
  <si>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</si>
  <si>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</si>
  <si>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</si>
  <si>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</si>
  <si>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</si>
  <si>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</si>
  <si>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</si>
  <si>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</si>
  <si>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</si>
  <si>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</si>
  <si>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</si>
  <si>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</si>
  <si>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</si>
  <si>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</si>
  <si>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</si>
  <si>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</si>
  <si>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</si>
  <si>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</si>
  <si>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</si>
  <si>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</si>
  <si>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</si>
  <si>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</si>
  <si>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</si>
  <si>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</si>
  <si>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</si>
  <si>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</si>
  <si>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</si>
  <si>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</si>
  <si>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</si>
  <si>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</si>
  <si>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</si>
  <si>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</si>
  <si>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</si>
  <si>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</si>
  <si>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</si>
  <si>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</si>
  <si>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</si>
  <si>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</si>
  <si>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</si>
  <si>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</si>
  <si>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</si>
  <si>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</si>
  <si>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</si>
  <si>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</si>
  <si>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</si>
  <si>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</si>
  <si>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</si>
  <si>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</si>
  <si>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</si>
  <si>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</si>
  <si>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</si>
  <si>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</si>
  <si>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</si>
  <si>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</si>
  <si>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</si>
  <si>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</si>
  <si>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</si>
  <si>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</si>
  <si>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</si>
  <si>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</si>
  <si>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</si>
  <si>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</si>
  <si>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</si>
  <si>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</si>
  <si>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</si>
  <si>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</si>
  <si>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</si>
  <si>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</si>
  <si>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</si>
  <si>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</si>
  <si>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</si>
  <si>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</si>
  <si>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</si>
  <si>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</si>
  <si>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</si>
  <si>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</si>
  <si>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</si>
  <si>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</si>
  <si>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</si>
  <si>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</si>
  <si>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</si>
  <si>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</si>
  <si>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</si>
  <si>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</si>
  <si>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</si>
  <si>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</si>
  <si>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</si>
  <si>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</si>
  <si>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</si>
  <si>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</si>
  <si>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</si>
  <si>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</si>
  <si>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</si>
  <si>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</si>
  <si>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</si>
  <si>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</si>
  <si>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</si>
  <si>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</si>
  <si>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</si>
  <si>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</si>
  <si>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</si>
  <si>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</si>
  <si>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</si>
  <si>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</si>
  <si>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</si>
  <si>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</si>
  <si>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</si>
  <si>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</si>
  <si>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</si>
  <si>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</si>
  <si>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</si>
  <si>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</si>
  <si>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</si>
  <si>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</si>
  <si>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</si>
  <si>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</si>
  <si>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</si>
  <si>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</si>
  <si>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</si>
  <si>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</si>
  <si>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</si>
  <si>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</si>
  <si>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</si>
  <si>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</si>
  <si>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</si>
  <si>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</si>
  <si>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</si>
  <si>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</si>
  <si>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</si>
  <si>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</si>
  <si>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</si>
  <si>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</si>
  <si>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</si>
  <si>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</si>
  <si>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</si>
  <si>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</si>
  <si>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</si>
  <si>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</si>
  <si>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</si>
  <si>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</si>
  <si>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</si>
  <si>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</si>
  <si>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</si>
  <si>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</si>
  <si>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</si>
  <si>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</si>
  <si>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</si>
  <si>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</si>
  <si>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</si>
  <si>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</si>
  <si>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</si>
  <si>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</si>
  <si>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</si>
  <si>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</si>
  <si>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</si>
  <si>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</si>
  <si>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</si>
  <si>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</si>
  <si>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</si>
  <si>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</si>
  <si>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</si>
  <si>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</si>
  <si>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</si>
  <si>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</si>
  <si>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</si>
  <si>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</si>
  <si>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</si>
  <si>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</si>
  <si>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</si>
  <si>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</si>
  <si>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</si>
  <si>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</si>
  <si>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</si>
  <si>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</si>
  <si>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</si>
  <si>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</si>
  <si>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</si>
  <si>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</si>
  <si>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</si>
  <si>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</si>
  <si>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</si>
  <si>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</si>
  <si>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</si>
  <si>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</si>
  <si>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</si>
  <si>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</si>
  <si>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</si>
  <si>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</si>
  <si>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</si>
  <si>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</si>
  <si>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</si>
  <si>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</si>
  <si>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</si>
  <si>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</si>
  <si>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</si>
  <si>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</si>
  <si>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</si>
  <si>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</si>
  <si>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</si>
  <si>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</si>
  <si>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</si>
  <si>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</si>
  <si>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</si>
  <si>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</si>
  <si>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</si>
  <si>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</si>
  <si>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</si>
  <si>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</si>
  <si>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</si>
  <si>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</si>
  <si>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</si>
  <si>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</si>
  <si>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</si>
  <si>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</si>
  <si>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</si>
  <si>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</si>
  <si>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</si>
  <si>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</si>
  <si>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</si>
  <si>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</si>
  <si>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</si>
  <si>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</si>
  <si>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</si>
  <si>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</si>
  <si>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</si>
  <si>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</si>
  <si>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</si>
  <si>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</si>
  <si>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</si>
  <si>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</si>
  <si>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</si>
  <si>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</si>
  <si>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</si>
  <si>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</si>
  <si>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</si>
  <si>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</si>
  <si>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</si>
  <si>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</si>
  <si>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</si>
  <si>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</si>
  <si>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</si>
  <si>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</si>
  <si>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</si>
  <si>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</si>
  <si>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</si>
  <si>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</si>
  <si>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</si>
  <si>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</si>
  <si>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</si>
  <si>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</si>
  <si>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</si>
  <si>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</si>
  <si>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</si>
  <si>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</si>
  <si>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</si>
  <si>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</si>
  <si>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</si>
  <si>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</si>
  <si>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</si>
  <si>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</si>
  <si>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</si>
  <si>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</si>
  <si>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</si>
  <si>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</si>
  <si>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</si>
  <si>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</si>
  <si>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</si>
  <si>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</si>
  <si>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</si>
  <si>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</si>
  <si>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</si>
  <si>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</si>
  <si>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</si>
  <si>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</si>
  <si>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</si>
  <si>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</si>
  <si>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</si>
  <si>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</si>
  <si>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</si>
  <si>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</si>
  <si>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</si>
  <si>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</si>
  <si>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</si>
  <si>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</si>
  <si>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</si>
  <si>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</si>
  <si>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</si>
  <si>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</si>
  <si>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</si>
  <si>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</si>
  <si>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</si>
  <si>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</si>
  <si>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</si>
  <si>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</si>
  <si>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</si>
  <si>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</si>
  <si>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</si>
  <si>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</si>
  <si>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</si>
  <si>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</si>
  <si>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</si>
  <si>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</si>
  <si>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</si>
  <si>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</si>
  <si>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</si>
  <si>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</si>
  <si>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</si>
  <si>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</si>
  <si>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</si>
  <si>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</si>
  <si>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</si>
  <si>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</si>
  <si>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</si>
  <si>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</si>
  <si>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</si>
  <si>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</si>
  <si>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</si>
  <si>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</si>
  <si>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</si>
  <si>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</si>
  <si>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</si>
  <si>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</si>
  <si>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</si>
  <si>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</si>
  <si>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</si>
  <si>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</si>
  <si>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</si>
  <si>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</si>
  <si>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</si>
  <si>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</si>
  <si>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</si>
  <si>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</si>
  <si>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</si>
  <si>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</si>
  <si>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</si>
  <si>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</si>
  <si>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</si>
  <si>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</si>
  <si>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</si>
  <si>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</si>
  <si>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</si>
  <si>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</si>
  <si>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</si>
  <si>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</si>
  <si>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</si>
  <si>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</si>
  <si>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</si>
  <si>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</si>
  <si>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</si>
  <si>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</si>
  <si>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</si>
  <si>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</si>
  <si>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</si>
  <si>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</si>
  <si>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</si>
  <si>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</si>
  <si>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</si>
  <si>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</si>
  <si>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</si>
  <si>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</si>
  <si>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</si>
  <si>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</si>
  <si>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</si>
  <si>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</si>
  <si>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</si>
  <si>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</si>
  <si>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</si>
  <si>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</si>
  <si>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</si>
  <si>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</si>
  <si>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</si>
  <si>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</si>
  <si>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</si>
  <si>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</si>
  <si>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</si>
  <si>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</si>
  <si>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</si>
  <si>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</si>
  <si>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</si>
  <si>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</si>
  <si>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</si>
  <si>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</si>
  <si>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</si>
  <si>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</si>
  <si>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</si>
  <si>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</si>
  <si>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</si>
  <si>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</si>
  <si>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</si>
  <si>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</si>
  <si>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</si>
  <si>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</si>
  <si>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</si>
  <si>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</si>
  <si>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</si>
  <si>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</si>
  <si>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</si>
  <si>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</si>
  <si>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</si>
  <si>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</si>
  <si>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</si>
  <si>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</si>
  <si>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</si>
  <si>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</si>
  <si>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</si>
  <si>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</si>
  <si>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</si>
  <si>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</si>
  <si>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</si>
  <si>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</si>
  <si>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</si>
  <si>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</si>
  <si>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</si>
  <si>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</si>
  <si>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</si>
  <si>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</si>
  <si>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</si>
  <si>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</si>
  <si>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</si>
  <si>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</si>
  <si>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</si>
  <si>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</si>
  <si>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</si>
  <si>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</si>
  <si>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</si>
  <si>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</si>
  <si>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</si>
  <si>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</si>
  <si>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</si>
  <si>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</si>
  <si>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</si>
  <si>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</si>
  <si>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</si>
  <si>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</si>
  <si>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</si>
  <si>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</si>
  <si>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</si>
  <si>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</si>
  <si>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</si>
  <si>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</si>
  <si>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</si>
  <si>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</si>
  <si>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</si>
  <si>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</si>
  <si>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</si>
  <si>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</si>
  <si>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</si>
  <si>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</si>
  <si>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</si>
  <si>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</si>
  <si>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</si>
  <si>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</si>
  <si>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</si>
  <si>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</si>
  <si>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</si>
  <si>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</si>
  <si>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</si>
  <si>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</si>
  <si>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</si>
  <si>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</si>
  <si>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</si>
  <si>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</si>
  <si>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</si>
  <si>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</si>
  <si>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</si>
  <si>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</si>
  <si>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</si>
  <si>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</si>
  <si>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</si>
  <si>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</si>
  <si>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</si>
  <si>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</si>
  <si>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</si>
  <si>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</si>
  <si>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</si>
  <si>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</si>
  <si>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</si>
  <si>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</si>
  <si>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</si>
  <si>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</si>
  <si>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</si>
  <si>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</si>
  <si>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</si>
  <si>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</si>
  <si>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</si>
  <si>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</si>
  <si>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</si>
  <si>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</si>
  <si>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</si>
  <si>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</si>
  <si>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</si>
  <si>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</si>
  <si>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</si>
  <si>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</si>
  <si>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</si>
  <si>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</si>
  <si>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</si>
  <si>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</si>
  <si>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</si>
  <si>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</si>
  <si>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</si>
  <si>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</si>
  <si>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</si>
  <si>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</si>
  <si>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</si>
  <si>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</si>
  <si>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</si>
  <si>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</si>
  <si>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</si>
  <si>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</si>
  <si>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</si>
  <si>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</si>
  <si>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</si>
  <si>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</si>
  <si>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</si>
  <si>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</si>
  <si>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</si>
  <si>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</si>
  <si>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</si>
  <si>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</si>
  <si>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</si>
  <si>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</si>
  <si>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</si>
  <si>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</si>
  <si>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</si>
  <si>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</si>
  <si>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</si>
  <si>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</si>
  <si>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</si>
  <si>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</si>
  <si>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</si>
  <si>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</si>
  <si>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</si>
  <si>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</si>
  <si>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</si>
  <si>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</si>
  <si>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</si>
  <si>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</si>
  <si>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</si>
  <si>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</si>
  <si>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</si>
  <si>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</si>
  <si>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</si>
  <si>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</si>
  <si>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</si>
  <si>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</si>
  <si>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</si>
  <si>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</si>
  <si>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</si>
  <si>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</si>
  <si>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</si>
  <si>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</si>
  <si>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</si>
  <si>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</si>
  <si>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</si>
  <si>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</si>
  <si>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</si>
  <si>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</si>
  <si>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</si>
  <si>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</si>
  <si>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</si>
  <si>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</si>
  <si>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</si>
  <si>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</si>
  <si>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</si>
  <si>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</si>
  <si>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</si>
  <si>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</si>
  <si>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</si>
  <si>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</si>
  <si>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</si>
  <si>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</si>
  <si>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</si>
  <si>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</si>
  <si>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</si>
  <si>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</si>
  <si>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</si>
  <si>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</si>
  <si>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</si>
  <si>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</si>
  <si>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</si>
  <si>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</si>
  <si>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</si>
  <si>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</si>
  <si>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</si>
  <si>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</si>
  <si>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</si>
  <si>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</si>
  <si>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</si>
  <si>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</si>
  <si>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</si>
  <si>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</si>
  <si>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</si>
  <si>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</si>
  <si>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</si>
  <si>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</si>
  <si>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</si>
  <si>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</si>
  <si>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</si>
  <si>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</si>
  <si>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</si>
  <si>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</si>
  <si>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</si>
  <si>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</si>
  <si>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</si>
  <si>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</si>
  <si>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</si>
  <si>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</si>
  <si>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</si>
  <si>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</si>
  <si>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</si>
  <si>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</si>
  <si>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</si>
  <si>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</si>
  <si>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</si>
  <si>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</si>
  <si>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</si>
  <si>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</si>
  <si>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</si>
  <si>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</si>
  <si>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</si>
  <si>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</si>
  <si>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</si>
  <si>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</si>
  <si>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</si>
  <si>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</si>
  <si>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</si>
  <si>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</si>
  <si>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</si>
  <si>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</si>
  <si>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</si>
  <si>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</si>
  <si>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</si>
  <si>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</si>
  <si>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</si>
  <si>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</si>
  <si>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</si>
  <si>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</si>
  <si>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</si>
  <si>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</si>
  <si>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</si>
  <si>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</si>
  <si>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</si>
  <si>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</si>
  <si>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</si>
  <si>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</si>
  <si>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</si>
  <si>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</si>
  <si>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</si>
  <si>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</si>
  <si>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</si>
  <si>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</si>
  <si>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</si>
  <si>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</si>
  <si>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</si>
  <si>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</si>
  <si>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</si>
  <si>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</si>
  <si>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</si>
  <si>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</si>
  <si>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</si>
  <si>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</si>
  <si>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</si>
  <si>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</si>
  <si>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</si>
  <si>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</si>
  <si>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</si>
  <si>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</si>
  <si>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</si>
  <si>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</si>
  <si>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</si>
  <si>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</si>
  <si>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</si>
  <si>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</si>
  <si>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</si>
  <si>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</si>
  <si>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</si>
  <si>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</si>
  <si>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</si>
  <si>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</si>
  <si>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</si>
  <si>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</si>
  <si>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</si>
  <si>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</si>
  <si>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</si>
  <si>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</si>
  <si>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</si>
  <si>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</si>
  <si>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</si>
  <si>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</si>
  <si>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</si>
  <si>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</si>
  <si>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</si>
  <si>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</si>
  <si>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</si>
  <si>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</si>
  <si>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</si>
  <si>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</si>
  <si>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</si>
  <si>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</si>
  <si>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</si>
  <si>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</si>
  <si>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</si>
  <si>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</si>
  <si>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</si>
  <si>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</si>
  <si>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</si>
  <si>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</si>
  <si>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</si>
  <si>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</si>
  <si>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</si>
  <si>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</si>
  <si>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</si>
  <si>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</si>
  <si>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</si>
  <si>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</si>
  <si>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</si>
  <si>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</si>
  <si>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</si>
  <si>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</si>
  <si>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</si>
  <si>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</si>
  <si>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</si>
  <si>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</si>
  <si>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</si>
  <si>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</si>
  <si>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</si>
  <si>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</si>
  <si>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</si>
  <si>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</si>
  <si>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</si>
  <si>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</si>
  <si>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</si>
  <si>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</si>
  <si>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</si>
  <si>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</si>
  <si>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</si>
  <si>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</si>
  <si>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</si>
  <si>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</si>
  <si>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</si>
  <si>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</si>
  <si>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</si>
  <si>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</si>
  <si>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</si>
  <si>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</si>
  <si>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</si>
  <si>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</si>
  <si>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</si>
  <si>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</si>
  <si>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</si>
  <si>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</si>
  <si>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</si>
  <si>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</si>
  <si>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</si>
  <si>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</si>
  <si>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</si>
  <si>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</si>
  <si>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</si>
  <si>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</si>
  <si>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</si>
  <si>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</si>
  <si>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</si>
  <si>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</si>
  <si>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</si>
  <si>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</si>
  <si>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</si>
  <si>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</si>
  <si>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</si>
  <si>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</si>
  <si>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</si>
  <si>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</si>
  <si>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</si>
  <si>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</si>
  <si>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</si>
  <si>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</si>
  <si>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</si>
  <si>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</si>
  <si>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</si>
  <si>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</si>
  <si>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</si>
  <si>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</si>
  <si>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</si>
  <si>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</si>
  <si>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</si>
  <si>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</si>
  <si>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</si>
  <si>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</si>
  <si>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</si>
  <si>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</si>
  <si>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</si>
  <si>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</si>
  <si>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</si>
  <si>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</si>
  <si>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</si>
  <si>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</si>
  <si>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</si>
  <si>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</si>
  <si>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</si>
  <si>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</si>
  <si>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</si>
  <si>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</si>
  <si>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</si>
  <si>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</si>
  <si>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</si>
  <si>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</si>
  <si>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</si>
  <si>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</si>
  <si>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</si>
  <si>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</si>
  <si>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</si>
  <si>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</si>
  <si>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</si>
  <si>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</si>
  <si>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</si>
  <si>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</si>
  <si>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</si>
  <si>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</si>
  <si>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</si>
  <si>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</si>
  <si>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</si>
  <si>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</si>
  <si>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</si>
  <si>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</si>
  <si>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</si>
  <si>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</si>
  <si>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</si>
  <si>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</si>
  <si>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</si>
  <si>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</si>
  <si>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</si>
  <si>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</si>
  <si>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</si>
  <si>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</si>
  <si>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</si>
  <si>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</si>
  <si>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</si>
  <si>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</si>
  <si>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</si>
  <si>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</si>
  <si>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</si>
  <si>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</si>
  <si>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</si>
  <si>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</si>
  <si>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</si>
  <si>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</si>
  <si>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</si>
  <si>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</si>
  <si>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</si>
  <si>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</si>
  <si>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</si>
  <si>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</si>
  <si>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</si>
  <si>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</si>
  <si>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</si>
  <si>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</si>
  <si>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</si>
  <si>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</si>
  <si>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</si>
  <si>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</si>
  <si>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</si>
  <si>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</si>
  <si>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</si>
  <si>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</si>
  <si>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</si>
  <si>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</si>
  <si>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</si>
  <si>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</si>
  <si>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</si>
  <si>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</si>
  <si>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</si>
  <si>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</si>
  <si>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</si>
  <si>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</si>
  <si>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</si>
  <si>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</si>
  <si>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</si>
  <si>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</si>
  <si>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</si>
  <si>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</si>
  <si>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</si>
  <si>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</si>
  <si>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</si>
  <si>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</si>
  <si>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</si>
  <si>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</si>
  <si>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</si>
  <si>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</si>
  <si>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</si>
  <si>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</si>
  <si>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</si>
  <si>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</si>
  <si>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</si>
  <si>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</si>
  <si>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</si>
  <si>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</si>
  <si>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</si>
  <si>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</si>
  <si>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</si>
  <si>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</si>
  <si>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</si>
  <si>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</si>
  <si>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</si>
  <si>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</si>
  <si>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</si>
  <si>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</si>
  <si>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</si>
  <si>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</si>
  <si>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</si>
  <si>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</si>
  <si>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</si>
  <si>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</si>
  <si>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</si>
  <si>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</si>
  <si>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</si>
  <si>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</si>
  <si>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</si>
  <si>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</si>
  <si>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</si>
  <si>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</si>
  <si>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</si>
  <si>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</si>
  <si>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</si>
  <si>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</si>
  <si>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</si>
  <si>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</si>
  <si>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</si>
  <si>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</si>
  <si>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</si>
  <si>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</si>
  <si>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</si>
  <si>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</si>
  <si>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</si>
  <si>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</si>
  <si>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</si>
  <si>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</si>
  <si>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</si>
  <si>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</si>
  <si>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</si>
  <si>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</si>
  <si>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</si>
  <si>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</si>
  <si>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</si>
  <si>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</si>
  <si>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</si>
  <si>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</si>
  <si>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</si>
  <si>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</si>
  <si>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</si>
  <si>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</si>
  <si>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</si>
  <si>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</si>
  <si>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</si>
  <si>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</si>
  <si>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</si>
  <si>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</si>
  <si>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</si>
  <si>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</si>
  <si>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</si>
  <si>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</si>
  <si>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</si>
  <si>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</si>
  <si>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</si>
  <si>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</si>
  <si>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</si>
  <si>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</si>
  <si>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</si>
  <si>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</si>
  <si>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</si>
  <si>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</si>
  <si>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</si>
  <si>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</si>
  <si>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</si>
  <si>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</si>
  <si>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</si>
  <si>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</si>
  <si>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</si>
  <si>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</si>
  <si>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</si>
  <si>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</si>
  <si>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</si>
  <si>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</si>
  <si>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</si>
  <si>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</si>
  <si>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</si>
  <si>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</si>
  <si>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</si>
  <si>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</si>
  <si>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</si>
  <si>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</si>
  <si>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</si>
  <si>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</si>
  <si>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</si>
  <si>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</si>
  <si>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</si>
  <si>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</si>
  <si>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</si>
  <si>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</si>
  <si>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</si>
  <si>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</si>
  <si>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</si>
  <si>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</si>
  <si>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</si>
  <si>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</si>
  <si>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</si>
  <si>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</si>
  <si>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</si>
  <si>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</si>
  <si>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</si>
  <si>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</si>
  <si>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</si>
  <si>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</si>
  <si>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</si>
  <si>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</si>
  <si>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</si>
  <si>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</si>
  <si>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</si>
  <si>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</si>
  <si>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</si>
  <si>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</si>
  <si>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</si>
  <si>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</si>
  <si>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</si>
  <si>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</si>
  <si>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</si>
  <si>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</si>
  <si>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</si>
  <si>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</si>
  <si>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</si>
  <si>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</si>
  <si>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</si>
  <si>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</si>
  <si>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</si>
  <si>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</si>
  <si>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</si>
  <si>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</si>
  <si>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</si>
  <si>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</si>
  <si>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</si>
  <si>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</si>
  <si>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</si>
  <si>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</si>
  <si>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</si>
  <si>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</si>
  <si>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</si>
  <si>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</si>
  <si>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</si>
  <si>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</si>
  <si>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</si>
  <si>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</si>
  <si>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</si>
  <si>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</si>
  <si>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</si>
  <si>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</si>
  <si>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</si>
  <si>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</si>
  <si>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</si>
  <si>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</si>
  <si>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</si>
  <si>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</si>
  <si>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</si>
  <si>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</si>
  <si>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</si>
  <si>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</si>
  <si>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</si>
  <si>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</si>
  <si>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</si>
  <si>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</si>
  <si>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</si>
  <si>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</si>
  <si>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</si>
  <si>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</si>
  <si>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</si>
  <si>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</si>
  <si>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</si>
  <si>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</si>
  <si>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</si>
  <si>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</si>
  <si>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</si>
  <si>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</si>
  <si>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</si>
  <si>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</si>
  <si>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</si>
  <si>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</si>
  <si>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</si>
  <si>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</si>
  <si>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</si>
  <si>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</si>
  <si>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</si>
  <si>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</si>
  <si>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</si>
  <si>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</si>
  <si>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</si>
  <si>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</si>
  <si>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</si>
  <si>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</si>
  <si>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</si>
  <si>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</si>
  <si>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</si>
  <si>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</si>
  <si>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</si>
  <si>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</si>
  <si>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</si>
  <si>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</si>
  <si>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</si>
  <si>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</si>
  <si>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</si>
  <si>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</si>
  <si>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</si>
  <si>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</si>
  <si>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</si>
  <si>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</si>
  <si>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</si>
  <si>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</si>
  <si>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</si>
  <si>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</si>
  <si>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</si>
  <si>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</si>
  <si>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</si>
  <si>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</si>
  <si>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</si>
  <si>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</si>
  <si>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</si>
  <si>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</si>
  <si>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</si>
  <si>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</si>
  <si>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</si>
  <si>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</si>
  <si>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</si>
  <si>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</si>
  <si>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</si>
  <si>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</si>
  <si>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</si>
  <si>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</si>
  <si>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</si>
  <si>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</si>
  <si>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</si>
  <si>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</si>
  <si>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</si>
  <si>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</si>
  <si>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</si>
  <si>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</si>
  <si>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</si>
  <si>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</si>
  <si>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</si>
  <si>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</si>
  <si>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</si>
  <si>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</si>
  <si>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</si>
  <si>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</si>
  <si>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</si>
  <si>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</si>
  <si>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</si>
  <si>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</si>
  <si>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</si>
  <si>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</si>
  <si>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</si>
  <si>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</si>
  <si>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</si>
  <si>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</si>
  <si>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</si>
  <si>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</si>
  <si>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</si>
  <si>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</si>
  <si>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</si>
  <si>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</si>
  <si>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</si>
  <si>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</si>
  <si>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</si>
  <si>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</si>
  <si>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</si>
  <si>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</si>
  <si>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</si>
  <si>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</si>
  <si>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</si>
  <si>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</si>
  <si>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</si>
  <si>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</si>
  <si>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</si>
  <si>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</si>
  <si>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</si>
  <si>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</si>
  <si>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</si>
  <si>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</si>
  <si>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</si>
  <si>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</si>
  <si>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</si>
  <si>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</si>
  <si>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</si>
  <si>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</si>
  <si>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</si>
  <si>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</si>
  <si>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</si>
  <si>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</si>
  <si>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</si>
  <si>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</si>
  <si>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</si>
  <si>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</si>
  <si>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</si>
  <si>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</si>
  <si>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</si>
  <si>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</si>
  <si>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</si>
  <si>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</si>
  <si>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</si>
  <si>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</si>
  <si>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</si>
  <si>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</si>
  <si>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</si>
  <si>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</si>
  <si>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</si>
  <si>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</si>
  <si>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</si>
  <si>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</si>
  <si>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</si>
  <si>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</si>
  <si>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</si>
  <si>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</si>
  <si>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</si>
  <si>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</si>
  <si>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</si>
  <si>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</si>
  <si>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</si>
  <si>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</si>
  <si>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</si>
  <si>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</si>
  <si>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</si>
  <si>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</si>
  <si>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</si>
  <si>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</si>
  <si>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</si>
  <si>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</si>
  <si>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</si>
  <si>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</si>
  <si>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</si>
  <si>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</si>
  <si>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</si>
  <si>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</si>
  <si>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</si>
  <si>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</si>
  <si>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</si>
  <si>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</si>
  <si>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</si>
  <si>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</si>
  <si>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</si>
  <si>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</si>
  <si>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</si>
  <si>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</si>
  <si>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</si>
  <si>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</si>
  <si>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</si>
  <si>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</si>
  <si>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</si>
  <si>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</si>
  <si>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</si>
  <si>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</si>
  <si>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</si>
  <si>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</si>
  <si>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</si>
  <si>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</si>
  <si>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</si>
  <si>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</si>
  <si>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</si>
  <si>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</si>
  <si>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</si>
  <si>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</si>
  <si>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</si>
  <si>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</si>
  <si>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</si>
  <si>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</si>
  <si>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</si>
  <si>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</si>
  <si>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</si>
  <si>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</si>
  <si>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</si>
  <si>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</si>
  <si>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</si>
  <si>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</si>
  <si>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</si>
  <si>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</si>
  <si>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</si>
  <si>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</si>
  <si>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</si>
  <si>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</si>
  <si>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</si>
  <si>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</si>
  <si>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</si>
  <si>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</si>
  <si>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</si>
  <si>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</si>
  <si>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</si>
  <si>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</si>
  <si>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</si>
  <si>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</si>
  <si>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</si>
  <si>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</si>
  <si>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</si>
  <si>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</si>
  <si>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</si>
  <si>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</si>
  <si>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</si>
  <si>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</si>
  <si>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</si>
  <si>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</si>
  <si>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</si>
  <si>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</si>
  <si>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</si>
  <si>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</si>
  <si>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</si>
  <si>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</si>
  <si>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</si>
  <si>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</si>
  <si>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</si>
  <si>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</si>
  <si>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</si>
  <si>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</si>
  <si>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</si>
  <si>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</si>
  <si>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</si>
  <si>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</si>
  <si>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</si>
  <si>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</si>
  <si>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</si>
  <si>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</si>
  <si>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</si>
  <si>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</si>
  <si>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</si>
  <si>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</si>
  <si>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</si>
  <si>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</si>
  <si>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</si>
  <si>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</si>
  <si>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</si>
  <si>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</si>
  <si>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</si>
  <si>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</si>
  <si>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</si>
  <si>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</si>
  <si>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</si>
  <si>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</si>
  <si>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</si>
  <si>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</si>
  <si>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</si>
  <si>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</si>
  <si>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</si>
  <si>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</si>
  <si>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</si>
  <si>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</si>
  <si>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</si>
  <si>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</si>
  <si>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</si>
  <si>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</si>
  <si>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</si>
  <si>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</si>
  <si>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</si>
  <si>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</si>
  <si>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</si>
  <si>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</si>
  <si>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</si>
  <si>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</si>
  <si>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</si>
  <si>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</si>
  <si>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</si>
  <si>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</si>
  <si>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</si>
  <si>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</si>
  <si>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</si>
  <si>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</si>
  <si>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</si>
  <si>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</si>
  <si>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</si>
  <si>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</si>
  <si>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</si>
  <si>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</si>
  <si>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</si>
  <si>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</si>
  <si>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</si>
  <si>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</si>
  <si>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</si>
  <si>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</si>
  <si>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</si>
  <si>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</si>
  <si>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</si>
  <si>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</si>
  <si>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</si>
  <si>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</si>
  <si>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</si>
  <si>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</si>
  <si>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</si>
  <si>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</si>
  <si>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</si>
  <si>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</si>
  <si>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</si>
  <si>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</si>
  <si>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</si>
  <si>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</si>
  <si>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</si>
  <si>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</si>
  <si>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</si>
  <si>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</si>
  <si>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</si>
  <si>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</si>
  <si>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</si>
  <si>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</si>
  <si>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</si>
  <si>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</si>
  <si>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</si>
  <si>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</si>
  <si>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</si>
  <si>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</si>
  <si>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</si>
  <si>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</si>
  <si>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</si>
  <si>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</si>
  <si>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</si>
  <si>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</si>
  <si>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</si>
  <si>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</si>
  <si>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</si>
  <si>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</si>
  <si>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</si>
  <si>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</si>
  <si>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</si>
  <si>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</si>
  <si>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</si>
  <si>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</si>
  <si>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</si>
  <si>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</si>
  <si>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</si>
  <si>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</si>
  <si>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</si>
  <si>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</si>
  <si>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</si>
  <si>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</si>
  <si>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</si>
  <si>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</si>
  <si>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</si>
  <si>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</si>
  <si>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</si>
  <si>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</si>
  <si>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</si>
  <si>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</si>
  <si>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</si>
  <si>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</si>
  <si>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</si>
  <si>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</si>
  <si>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</si>
  <si>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</si>
  <si>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</si>
  <si>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</si>
  <si>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</si>
  <si>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</si>
  <si>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</si>
  <si>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</si>
  <si>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</si>
  <si>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</si>
  <si>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</si>
  <si>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</si>
  <si>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</si>
  <si>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</si>
  <si>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</si>
  <si>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</si>
  <si>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</si>
  <si>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</si>
  <si>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</si>
  <si>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</si>
  <si>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</si>
  <si>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</si>
  <si>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</si>
  <si>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</si>
  <si>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</si>
  <si>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</si>
  <si>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</si>
  <si>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</si>
  <si>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</si>
  <si>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</si>
  <si>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</si>
  <si>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</si>
  <si>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</si>
  <si>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</si>
  <si>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</si>
  <si>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</si>
  <si>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</si>
  <si>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</si>
  <si>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</si>
  <si>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</si>
  <si>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</si>
  <si>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</si>
  <si>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</si>
  <si>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</si>
  <si>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</si>
  <si>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</si>
  <si>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</si>
  <si>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</si>
  <si>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</si>
  <si>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</si>
  <si>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</si>
  <si>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</si>
  <si>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</si>
  <si>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</si>
  <si>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</si>
  <si>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</si>
  <si>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</si>
  <si>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</si>
  <si>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</si>
  <si>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</si>
  <si>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</si>
  <si>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</si>
  <si>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</si>
  <si>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</si>
  <si>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</si>
  <si>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</si>
  <si>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</si>
  <si>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</si>
  <si>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</si>
  <si>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</si>
  <si>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</si>
  <si>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</si>
  <si>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</si>
  <si>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</si>
  <si>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</si>
  <si>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</si>
  <si>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</si>
  <si>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</si>
  <si>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</si>
  <si>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</si>
  <si>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</si>
  <si>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</si>
  <si>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</si>
  <si>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</si>
  <si>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</si>
  <si>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</si>
  <si>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</si>
  <si>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</si>
  <si>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</si>
  <si>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</si>
  <si>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</si>
  <si>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</si>
  <si>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</si>
  <si>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</si>
  <si>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</si>
  <si>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</si>
  <si>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</si>
  <si>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</si>
  <si>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</si>
  <si>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</si>
  <si>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</si>
  <si>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</si>
  <si>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</si>
  <si>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</si>
  <si>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</si>
  <si>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</si>
  <si>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</si>
  <si>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</si>
  <si>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</si>
  <si>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</si>
  <si>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</si>
  <si>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</si>
  <si>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</si>
  <si>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</si>
  <si>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</si>
  <si>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</si>
  <si>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</si>
  <si>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</si>
  <si>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</si>
  <si>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</si>
  <si>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</si>
  <si>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</si>
  <si>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</si>
  <si>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</si>
  <si>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</si>
  <si>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</si>
  <si>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</si>
  <si>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</si>
  <si>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</si>
  <si>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</si>
  <si>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</si>
  <si>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</si>
  <si>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</si>
  <si>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</si>
  <si>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</si>
  <si>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</si>
  <si>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</si>
  <si>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</si>
  <si>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</si>
  <si>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</si>
  <si>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</si>
  <si>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</si>
  <si>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</si>
  <si>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</si>
  <si>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</si>
  <si>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</si>
  <si>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</si>
  <si>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</si>
  <si>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</si>
  <si>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</si>
  <si>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</si>
  <si>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</si>
  <si>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</si>
  <si>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</si>
  <si>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</si>
  <si>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</si>
  <si>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</si>
  <si>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</si>
  <si>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</si>
  <si>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</si>
  <si>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</si>
  <si>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</si>
  <si>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</si>
  <si>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</si>
  <si>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</si>
  <si>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</si>
  <si>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</si>
  <si>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</si>
  <si>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</si>
  <si>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</si>
  <si>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</si>
  <si>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</si>
  <si>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</si>
  <si>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</si>
  <si>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</si>
  <si>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</si>
  <si>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</si>
  <si>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</si>
  <si>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</si>
  <si>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</si>
  <si>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</si>
  <si>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</si>
  <si>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</si>
  <si>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</si>
  <si>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</si>
  <si>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</si>
  <si>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</si>
  <si>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</si>
  <si>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</si>
  <si>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</si>
  <si>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</si>
  <si>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</si>
  <si>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</si>
  <si>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</si>
  <si>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</si>
  <si>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</si>
  <si>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</si>
  <si>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</si>
  <si>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</si>
  <si>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</si>
  <si>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</si>
  <si>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</si>
  <si>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</si>
  <si>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</si>
  <si>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</si>
  <si>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</si>
  <si>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</si>
  <si>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</si>
  <si>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</si>
  <si>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</si>
  <si>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</si>
  <si>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</si>
  <si>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</si>
  <si>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</si>
  <si>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</si>
  <si>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</si>
  <si>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</si>
  <si>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</si>
  <si>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</si>
  <si>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</si>
  <si>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</si>
  <si>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</si>
  <si>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</si>
  <si>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</si>
  <si>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</si>
  <si>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</si>
  <si>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</si>
  <si>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</si>
  <si>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</si>
  <si>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</si>
  <si>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</si>
  <si>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</si>
  <si>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</si>
  <si>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</si>
  <si>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</si>
  <si>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</si>
  <si>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</si>
  <si>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</si>
  <si>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</si>
  <si>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</si>
  <si>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</si>
  <si>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</si>
  <si>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</si>
  <si>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</si>
  <si>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</si>
  <si>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</si>
  <si>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</si>
  <si>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</si>
  <si>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</si>
  <si>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</si>
  <si>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</si>
  <si>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</si>
  <si>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</si>
  <si>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</si>
  <si>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</si>
  <si>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</si>
  <si>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</si>
  <si>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</si>
  <si>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</si>
  <si>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</si>
  <si>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</si>
  <si>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</si>
  <si>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</si>
  <si>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</si>
  <si>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</si>
  <si>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</si>
  <si>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</si>
  <si>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</si>
  <si>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</si>
  <si>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</si>
  <si>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</si>
  <si>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</si>
  <si>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</si>
  <si>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</si>
  <si>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</si>
  <si>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</si>
  <si>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</si>
  <si>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</si>
  <si>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</si>
  <si>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</si>
  <si>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</si>
  <si>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</si>
  <si>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</si>
  <si>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</si>
  <si>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</si>
  <si>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</si>
  <si>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</si>
  <si>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</si>
  <si>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</si>
  <si>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</si>
  <si>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</si>
  <si>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</si>
  <si>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</si>
  <si>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</si>
  <si>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</si>
  <si>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</si>
  <si>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</si>
  <si>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</si>
  <si>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</si>
  <si>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</si>
  <si>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</si>
  <si>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</si>
  <si>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</si>
  <si>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</si>
  <si>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</si>
  <si>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</si>
  <si>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</si>
  <si>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</si>
  <si>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</si>
  <si>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</si>
  <si>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</si>
  <si>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</si>
  <si>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</si>
  <si>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</si>
  <si>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</si>
  <si>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</si>
  <si>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</si>
  <si>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</si>
  <si>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</si>
  <si>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</si>
  <si>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</si>
  <si>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</si>
  <si>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</si>
  <si>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</si>
  <si>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</si>
  <si>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</si>
  <si>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</si>
  <si>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</si>
  <si>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</si>
  <si>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</si>
  <si>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</si>
  <si>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</si>
  <si>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</si>
  <si>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</si>
  <si>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</si>
  <si>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</si>
  <si>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</si>
  <si>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</si>
  <si>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</si>
  <si>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</si>
  <si>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</si>
  <si>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</si>
  <si>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</si>
  <si>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</si>
  <si>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</si>
  <si>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</si>
  <si>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</si>
  <si>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</si>
  <si>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</si>
  <si>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</si>
  <si>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</si>
  <si>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</si>
  <si>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</si>
  <si>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</si>
  <si>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</si>
  <si>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</si>
  <si>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</si>
  <si>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</si>
  <si>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</si>
  <si>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</si>
  <si>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</si>
  <si>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</si>
  <si>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</si>
  <si>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</si>
  <si>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</si>
  <si>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</si>
  <si>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</si>
  <si>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</si>
  <si>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</si>
  <si>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</si>
  <si>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</si>
  <si>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</si>
  <si>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</si>
  <si>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</si>
  <si>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</si>
  <si>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</si>
  <si>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</si>
  <si>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</si>
  <si>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</si>
  <si>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</si>
  <si>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</si>
  <si>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</si>
  <si>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</si>
  <si>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</si>
  <si>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</si>
  <si>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</si>
  <si>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</si>
  <si>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</si>
  <si>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</si>
  <si>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</si>
  <si>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</si>
  <si>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</si>
  <si>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</si>
  <si>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</si>
  <si>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</si>
  <si>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</si>
  <si>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</si>
  <si>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</si>
  <si>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</si>
  <si>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</si>
  <si>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</si>
  <si>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</si>
  <si>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</si>
  <si>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</si>
  <si>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</si>
  <si>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</si>
  <si>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</si>
  <si>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</si>
  <si>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</si>
  <si>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</si>
  <si>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</si>
  <si>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</si>
  <si>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</si>
  <si>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</si>
  <si>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</si>
  <si>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</si>
  <si>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</si>
  <si>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</si>
  <si>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</si>
  <si>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</si>
  <si>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</si>
  <si>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</si>
  <si>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</si>
  <si>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</si>
  <si>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</si>
  <si>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</si>
  <si>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</si>
  <si>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</si>
  <si>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</si>
  <si>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</si>
  <si>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</si>
  <si>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</si>
  <si>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</si>
  <si>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</si>
  <si>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</si>
  <si>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</si>
  <si>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</si>
  <si>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</si>
  <si>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</si>
  <si>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</si>
  <si>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</si>
  <si>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</si>
  <si>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</si>
  <si>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</si>
  <si>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</si>
  <si>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</si>
  <si>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</si>
  <si>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</si>
  <si>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</si>
  <si>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</si>
  <si>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</si>
  <si>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</si>
  <si>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</si>
  <si>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</si>
  <si>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</si>
  <si>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</si>
  <si>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</si>
  <si>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</si>
  <si>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</si>
  <si>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</si>
  <si>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</si>
  <si>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</si>
  <si>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</si>
  <si>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</si>
  <si>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</si>
  <si>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</si>
  <si>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</si>
  <si>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</si>
  <si>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</si>
  <si>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</si>
  <si>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</si>
  <si>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</si>
  <si>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</si>
  <si>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</si>
  <si>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</si>
  <si>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</si>
  <si>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</si>
  <si>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</si>
  <si>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</si>
  <si>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</si>
  <si>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</si>
  <si>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</si>
  <si>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</si>
  <si>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</si>
  <si>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</si>
  <si>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</si>
  <si>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</si>
  <si>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</si>
  <si>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</si>
  <si>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</si>
  <si>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</si>
  <si>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</si>
  <si>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</si>
  <si>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</si>
  <si>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</si>
  <si>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</si>
  <si>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</si>
  <si>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</si>
  <si>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</si>
  <si>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</si>
  <si>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</si>
  <si>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</si>
  <si>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</si>
  <si>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</si>
  <si>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</si>
  <si>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</si>
  <si>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</si>
  <si>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</si>
  <si>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</si>
  <si>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</si>
  <si>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</si>
  <si>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</si>
  <si>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</si>
  <si>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</si>
  <si>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</si>
  <si>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</si>
  <si>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</si>
  <si>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</si>
  <si>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</si>
  <si>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</si>
  <si>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</si>
  <si>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</si>
  <si>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</si>
  <si>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</si>
  <si>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</si>
  <si>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</si>
  <si>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</si>
  <si>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</si>
  <si>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</si>
  <si>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</si>
  <si>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</si>
  <si>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</si>
  <si>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</si>
  <si>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</si>
  <si>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</si>
  <si>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</si>
  <si>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</si>
  <si>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</si>
  <si>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</si>
  <si>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</si>
  <si>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</si>
  <si>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</si>
  <si>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</si>
  <si>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</si>
  <si>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</si>
  <si>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</si>
  <si>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</si>
  <si>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</si>
  <si>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</si>
  <si>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</si>
  <si>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</si>
  <si>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</si>
  <si>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</si>
  <si>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</si>
  <si>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</si>
  <si>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</si>
  <si>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</si>
  <si>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</si>
  <si>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</si>
  <si>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</si>
  <si>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</si>
  <si>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</si>
  <si>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</si>
  <si>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</si>
  <si>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</si>
  <si>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</si>
  <si>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</si>
  <si>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</si>
  <si>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</si>
  <si>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</si>
  <si>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</si>
  <si>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</si>
  <si>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</si>
  <si>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</si>
  <si>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</si>
  <si>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</si>
  <si>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</si>
  <si>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</si>
  <si>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</si>
  <si>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</si>
  <si>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</si>
  <si>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</si>
  <si>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</si>
  <si>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</si>
  <si>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</si>
  <si>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</si>
  <si>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</si>
  <si>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</si>
  <si>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</si>
  <si>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</si>
  <si>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</si>
  <si>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</si>
  <si>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</si>
  <si>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</si>
  <si>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</si>
  <si>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</si>
  <si>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</si>
  <si>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</si>
  <si>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</si>
  <si>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</si>
  <si>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</si>
  <si>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</si>
  <si>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</si>
  <si>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</si>
  <si>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</si>
  <si>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</si>
  <si>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</si>
  <si>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</si>
  <si>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</si>
  <si>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</si>
  <si>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</si>
  <si>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</si>
  <si>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</si>
  <si>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</si>
  <si>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</si>
  <si>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</si>
  <si>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</si>
  <si>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</si>
  <si>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</si>
  <si>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</si>
  <si>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</si>
  <si>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</si>
  <si>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</si>
  <si>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</si>
  <si>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</si>
  <si>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</si>
  <si>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</si>
  <si>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</si>
  <si>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</si>
  <si>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</si>
  <si>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</si>
  <si>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</si>
  <si>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</si>
  <si>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</si>
  <si>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</si>
  <si>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</si>
  <si>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</si>
  <si>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</si>
  <si>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</si>
  <si>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</si>
  <si>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</si>
  <si>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</si>
  <si>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</si>
  <si>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</si>
  <si>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</si>
  <si>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</si>
  <si>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</si>
  <si>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</si>
  <si>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</si>
  <si>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</si>
  <si>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</si>
  <si>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</si>
  <si>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</si>
  <si>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</si>
  <si>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</si>
  <si>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</si>
  <si>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</si>
  <si>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</si>
  <si>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</si>
  <si>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</si>
  <si>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</si>
  <si>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</si>
  <si>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</si>
  <si>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</si>
  <si>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</si>
  <si>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</si>
  <si>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</si>
  <si>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</si>
  <si>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</si>
  <si>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</si>
  <si>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</si>
  <si>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</si>
  <si>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</si>
  <si>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</si>
  <si>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</si>
  <si>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</si>
  <si>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</si>
  <si>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</si>
  <si>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</si>
  <si>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</si>
  <si>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</si>
  <si>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</si>
  <si>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</si>
  <si>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</si>
  <si>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</si>
  <si>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</si>
  <si>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</si>
  <si>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</si>
  <si>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</si>
  <si>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</si>
  <si>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</si>
  <si>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</si>
  <si>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</si>
  <si>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</si>
  <si>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</si>
  <si>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</si>
  <si>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</si>
  <si>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</si>
  <si>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</si>
  <si>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</si>
  <si>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</si>
  <si>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</si>
  <si>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</si>
  <si>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</si>
  <si>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</si>
  <si>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</si>
  <si>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</si>
  <si>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</si>
  <si>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</si>
  <si>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</si>
  <si>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</si>
  <si>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</si>
  <si>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</si>
  <si>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</si>
  <si>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</si>
  <si>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</si>
  <si>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</si>
  <si>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</si>
  <si>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</si>
  <si>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</si>
  <si>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</si>
  <si>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</si>
  <si>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</si>
  <si>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</si>
  <si>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</si>
  <si>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</si>
  <si>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</si>
  <si>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</si>
  <si>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</si>
  <si>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</si>
  <si>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</si>
  <si>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</si>
  <si>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</si>
  <si>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</si>
  <si>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</si>
  <si>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</si>
  <si>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</si>
  <si>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</si>
  <si>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</si>
  <si>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</si>
  <si>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</si>
  <si>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</si>
  <si>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</si>
  <si>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</si>
  <si>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</si>
  <si>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</si>
  <si>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</si>
  <si>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</si>
  <si>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</si>
  <si>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</si>
  <si>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</si>
  <si>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</si>
  <si>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</si>
  <si>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</si>
  <si>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</si>
  <si>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</si>
  <si>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</si>
  <si>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</si>
  <si>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</si>
  <si>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</si>
  <si>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</si>
  <si>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</si>
  <si>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</si>
  <si>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</si>
  <si>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</si>
  <si>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</si>
  <si>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</si>
  <si>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</si>
  <si>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</si>
  <si>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</si>
  <si>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</si>
  <si>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</si>
  <si>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</si>
  <si>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</si>
  <si>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</si>
  <si>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</si>
  <si>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</si>
  <si>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</si>
  <si>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</si>
  <si>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</si>
  <si>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</si>
  <si>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</si>
  <si>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</si>
  <si>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</si>
  <si>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</si>
  <si>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</si>
  <si>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</si>
  <si>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</si>
  <si>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</si>
  <si>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</si>
  <si>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</si>
  <si>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</si>
  <si>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</si>
  <si>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</si>
  <si>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</si>
  <si>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</si>
  <si>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</si>
  <si>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</si>
  <si>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</si>
  <si>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</si>
  <si>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</si>
  <si>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</si>
  <si>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</si>
  <si>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</si>
  <si>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</si>
  <si>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</si>
  <si>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</si>
  <si>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</si>
  <si>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</si>
  <si>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</si>
  <si>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</si>
  <si>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</si>
  <si>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</si>
  <si>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</si>
  <si>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</si>
  <si>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</si>
  <si>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</si>
  <si>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</si>
  <si>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</si>
  <si>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</si>
  <si>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</si>
  <si>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</si>
  <si>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</si>
  <si>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</si>
  <si>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</si>
  <si>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</si>
  <si>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</si>
  <si>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</si>
  <si>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</si>
  <si>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</si>
  <si>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</si>
  <si>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</si>
  <si>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</si>
  <si>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</si>
  <si>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</si>
  <si>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</si>
  <si>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</si>
  <si>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</si>
  <si>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</si>
  <si>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</si>
  <si>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</si>
  <si>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</si>
  <si>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</si>
  <si>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</si>
  <si>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</si>
  <si>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</si>
  <si>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</si>
  <si>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</si>
  <si>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</si>
  <si>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</si>
  <si>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</si>
  <si>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</si>
  <si>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</si>
  <si>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</si>
  <si>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</si>
  <si>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</si>
  <si>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</si>
  <si>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</si>
  <si>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</si>
  <si>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</si>
  <si>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</si>
  <si>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</si>
  <si>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</si>
  <si>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</si>
  <si>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</si>
  <si>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</si>
  <si>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</si>
  <si>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</si>
  <si>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</si>
  <si>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</si>
  <si>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</si>
  <si>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</si>
  <si>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</si>
  <si>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</si>
  <si>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</si>
  <si>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</si>
  <si>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</si>
  <si>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</si>
  <si>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</si>
  <si>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</si>
  <si>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</si>
  <si>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</si>
  <si>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</si>
  <si>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</si>
  <si>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</si>
  <si>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</si>
  <si>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</si>
  <si>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</si>
  <si>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</si>
  <si>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</si>
  <si>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</si>
  <si>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</si>
  <si>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</si>
  <si>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</si>
  <si>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</si>
  <si>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</si>
  <si>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</si>
  <si>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</si>
  <si>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</si>
  <si>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</si>
  <si>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</si>
  <si>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</si>
  <si>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</si>
  <si>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</si>
  <si>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</si>
  <si>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</si>
  <si>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</si>
  <si>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</si>
  <si>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</si>
  <si>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</si>
  <si>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</si>
  <si>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</si>
  <si>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</si>
  <si>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</si>
  <si>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</si>
  <si>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</si>
  <si>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</si>
  <si>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</si>
  <si>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</si>
  <si>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</si>
  <si>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</si>
  <si>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</si>
  <si>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</si>
  <si>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</si>
  <si>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</si>
  <si>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</si>
  <si>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</si>
  <si>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</si>
  <si>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</si>
  <si>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</si>
  <si>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</si>
  <si>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</si>
  <si>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</si>
  <si>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</si>
  <si>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</si>
  <si>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</si>
  <si>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</si>
  <si>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</si>
  <si>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</si>
  <si>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</si>
  <si>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</si>
  <si>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</si>
  <si>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</si>
  <si>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</si>
  <si>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</si>
  <si>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</si>
  <si>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</si>
  <si>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</si>
  <si>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</si>
  <si>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</si>
  <si>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</si>
  <si>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</si>
  <si>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</si>
  <si>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</si>
  <si>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</si>
  <si>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</si>
  <si>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</si>
  <si>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</si>
  <si>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</si>
  <si>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</si>
  <si>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</si>
  <si>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</si>
  <si>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</si>
  <si>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</si>
  <si>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</si>
  <si>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</si>
  <si>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</si>
  <si>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</si>
  <si>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</si>
  <si>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</si>
  <si>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</si>
  <si>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</si>
  <si>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</si>
  <si>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</si>
  <si>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</si>
  <si>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</si>
  <si>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</si>
  <si>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</si>
  <si>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</si>
  <si>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</si>
  <si>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</si>
  <si>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</si>
  <si>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</si>
  <si>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</si>
  <si>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</si>
  <si>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</si>
  <si>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</si>
  <si>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</si>
  <si>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</si>
  <si>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</si>
  <si>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</si>
  <si>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</si>
  <si>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</si>
  <si>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</si>
  <si>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</si>
  <si>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</si>
  <si>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</si>
  <si>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</si>
  <si>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</si>
  <si>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</si>
  <si>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</si>
  <si>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</si>
  <si>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</si>
  <si>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</si>
  <si>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</si>
  <si>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</si>
  <si>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</si>
  <si>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</si>
  <si>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</si>
  <si>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</si>
  <si>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</si>
  <si>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</si>
  <si>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</si>
  <si>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</si>
  <si>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</si>
  <si>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</si>
  <si>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</si>
  <si>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</si>
  <si>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</si>
  <si>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</si>
  <si>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</si>
  <si>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</si>
  <si>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</si>
  <si>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</si>
  <si>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</si>
  <si>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</si>
  <si>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</si>
  <si>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</si>
  <si>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</si>
  <si>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</si>
  <si>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</si>
  <si>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</si>
  <si>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</si>
  <si>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</si>
  <si>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</si>
  <si>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</si>
  <si>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</si>
  <si>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</si>
  <si>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</si>
  <si>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</si>
  <si>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</si>
  <si>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</si>
  <si>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</si>
  <si>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</si>
  <si>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</si>
  <si>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</si>
  <si>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</si>
  <si>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</si>
  <si>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</si>
  <si>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</si>
  <si>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</si>
  <si>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</si>
  <si>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</si>
  <si>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</si>
  <si>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</si>
  <si>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</si>
  <si>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</si>
  <si>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</si>
  <si>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</si>
  <si>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</si>
  <si>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</si>
  <si>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</si>
  <si>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</si>
  <si>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</si>
  <si>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</si>
  <si>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</si>
  <si>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</si>
  <si>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</si>
  <si>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</si>
  <si>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</si>
  <si>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</si>
  <si>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</si>
  <si>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</si>
  <si>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</si>
  <si>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</si>
  <si>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</si>
  <si>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</si>
  <si>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</si>
  <si>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</si>
  <si>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</si>
  <si>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</si>
  <si>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</si>
  <si>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</si>
  <si>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</si>
  <si>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</si>
  <si>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</si>
  <si>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</si>
  <si>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</si>
  <si>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</si>
  <si>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</si>
  <si>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</si>
  <si>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</si>
  <si>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</si>
  <si>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</si>
  <si>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</si>
  <si>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</si>
  <si>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</si>
  <si>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</si>
  <si>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</si>
  <si>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</si>
  <si>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</si>
  <si>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</si>
  <si>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</si>
  <si>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</si>
  <si>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</si>
  <si>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</si>
  <si>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</si>
  <si>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</si>
  <si>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</si>
  <si>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</si>
  <si>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</si>
  <si>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</si>
  <si>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</si>
  <si>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</si>
  <si>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</si>
  <si>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</si>
  <si>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</si>
  <si>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</si>
  <si>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</si>
  <si>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</si>
  <si>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</si>
  <si>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</si>
  <si>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</si>
  <si>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</si>
  <si>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</si>
  <si>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</si>
  <si>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</si>
  <si>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</si>
  <si>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</si>
  <si>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</si>
  <si>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</si>
  <si>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</si>
  <si>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</si>
  <si>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</si>
  <si>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</si>
  <si>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</si>
  <si>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</si>
  <si>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</si>
  <si>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</si>
  <si>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</si>
  <si>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</si>
  <si>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</si>
  <si>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</si>
  <si>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</si>
  <si>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</si>
  <si>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</si>
  <si>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</si>
  <si>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</si>
  <si>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</si>
  <si>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</si>
  <si>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</si>
  <si>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</si>
  <si>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</si>
  <si>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</si>
  <si>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</si>
  <si>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</si>
  <si>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</si>
  <si>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</si>
  <si>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</si>
  <si>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</si>
  <si>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</si>
  <si>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</si>
  <si>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</si>
  <si>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</si>
  <si>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</si>
  <si>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</si>
  <si>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</si>
  <si>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</si>
  <si>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</si>
  <si>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</si>
  <si>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</si>
  <si>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</si>
  <si>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</si>
  <si>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</si>
  <si>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</si>
  <si>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</si>
  <si>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</si>
  <si>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</si>
  <si>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</si>
  <si>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</si>
  <si>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</si>
  <si>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</si>
  <si>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</si>
  <si>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</si>
  <si>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</si>
  <si>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</si>
  <si>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</si>
  <si>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</si>
  <si>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</si>
  <si>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</si>
  <si>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</si>
  <si>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</si>
  <si>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</si>
  <si>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</si>
  <si>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</si>
  <si>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</si>
  <si>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</si>
  <si>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</si>
  <si>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</si>
  <si>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</si>
  <si>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</si>
  <si>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</si>
  <si>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</si>
  <si>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</si>
  <si>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</si>
  <si>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</si>
  <si>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</si>
  <si>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</si>
  <si>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</si>
  <si>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</si>
  <si>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</si>
  <si>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</si>
  <si>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</si>
  <si>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</si>
  <si>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</si>
  <si>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</si>
  <si>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</si>
  <si>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</si>
  <si>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</si>
  <si>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</si>
  <si>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</si>
  <si>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</si>
  <si>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</si>
  <si>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</si>
  <si>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</si>
  <si>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</si>
  <si>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</si>
  <si>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</si>
  <si>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</si>
  <si>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</si>
  <si>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</si>
  <si>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</si>
  <si>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</si>
  <si>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</si>
  <si>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</si>
  <si>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</si>
  <si>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</si>
  <si>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</si>
  <si>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</si>
  <si>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</si>
  <si>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</si>
  <si>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</si>
  <si>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</si>
  <si>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</si>
  <si>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</si>
  <si>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</si>
  <si>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</si>
  <si>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</si>
  <si>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</si>
  <si>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</si>
  <si>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</si>
  <si>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</si>
  <si>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</si>
  <si>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</si>
  <si>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</si>
  <si>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</si>
  <si>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</si>
  <si>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</si>
  <si>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</si>
  <si>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</si>
  <si>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</si>
  <si>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</si>
  <si>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</si>
  <si>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</si>
  <si>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</si>
  <si>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</si>
  <si>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</si>
  <si>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</si>
  <si>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</si>
  <si>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</si>
  <si>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</si>
  <si>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</si>
  <si>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</si>
  <si>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</si>
  <si>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</si>
  <si>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</si>
  <si>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</si>
  <si>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</si>
  <si>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</si>
  <si>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</si>
  <si>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</si>
  <si>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</si>
  <si>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</si>
  <si>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</si>
  <si>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</si>
  <si>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</si>
  <si>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</si>
  <si>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</si>
  <si>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</si>
  <si>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</si>
  <si>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</si>
  <si>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</si>
  <si>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</si>
  <si>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</si>
  <si>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</si>
  <si>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</si>
  <si>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</si>
  <si>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</si>
  <si>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</si>
  <si>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</si>
  <si>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</si>
  <si>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</si>
  <si>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</si>
  <si>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</si>
  <si>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</si>
  <si>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</si>
  <si>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</si>
  <si>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</si>
  <si>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</si>
  <si>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</si>
  <si>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</si>
  <si>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</si>
  <si>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</si>
  <si>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</si>
  <si>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</si>
  <si>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</si>
  <si>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</si>
  <si>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</si>
  <si>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</si>
  <si>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</si>
  <si>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</si>
  <si>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</si>
  <si>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</si>
  <si>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</si>
  <si>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</si>
  <si>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</si>
  <si>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</si>
  <si>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</si>
  <si>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</si>
  <si>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</si>
  <si>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</si>
  <si>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</si>
  <si>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</si>
  <si>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</si>
  <si>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</si>
  <si>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</si>
  <si>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</si>
  <si>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</si>
  <si>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</si>
  <si>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</si>
  <si>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</si>
  <si>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</si>
  <si>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</si>
  <si>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</si>
  <si>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</si>
  <si>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</si>
  <si>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</si>
  <si>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</si>
  <si>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</si>
  <si>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</si>
  <si>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</si>
  <si>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</si>
  <si>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</si>
  <si>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</si>
  <si>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</si>
  <si>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</si>
  <si>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</si>
  <si>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</si>
  <si>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</si>
  <si>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</si>
  <si>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</si>
  <si>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</si>
  <si>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</si>
  <si>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</si>
  <si>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</si>
  <si>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</si>
  <si>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</si>
  <si>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</si>
  <si>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</si>
  <si>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</si>
  <si>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</si>
  <si>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</si>
  <si>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</si>
  <si>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</si>
  <si>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</si>
  <si>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</si>
  <si>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</si>
  <si>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</si>
  <si>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</si>
  <si>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</si>
  <si>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</si>
  <si>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</si>
  <si>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</si>
  <si>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</si>
  <si>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</si>
  <si>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</si>
  <si>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</si>
  <si>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</si>
  <si>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</si>
  <si>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</si>
  <si>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</si>
  <si>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</si>
  <si>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</si>
  <si>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</si>
  <si>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</si>
  <si>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</si>
  <si>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</si>
  <si>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</si>
  <si>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</si>
  <si>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</si>
  <si>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</si>
  <si>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</si>
  <si>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</si>
  <si>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</si>
  <si>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</si>
  <si>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</si>
  <si>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</si>
  <si>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</si>
  <si>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</si>
  <si>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</si>
  <si>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</si>
  <si>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</si>
  <si>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</si>
  <si>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</si>
  <si>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</si>
  <si>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</si>
  <si>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</si>
  <si>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</si>
  <si>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</si>
  <si>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</si>
  <si>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</si>
  <si>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</si>
  <si>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</si>
  <si>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</si>
  <si>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</si>
  <si>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</si>
  <si>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</si>
  <si>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</si>
  <si>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</si>
  <si>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</si>
  <si>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</si>
  <si>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</si>
  <si>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</si>
  <si>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</si>
  <si>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</si>
  <si>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</si>
  <si>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</si>
  <si>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</si>
  <si>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</si>
  <si>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</si>
  <si>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</si>
  <si>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</si>
  <si>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</si>
  <si>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</si>
  <si>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</si>
  <si>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</si>
  <si>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</si>
  <si>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</si>
  <si>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</si>
  <si>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</si>
  <si>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</si>
  <si>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</si>
  <si>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</si>
  <si>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</si>
  <si>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</si>
  <si>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</si>
  <si>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</si>
  <si>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</si>
  <si>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</si>
  <si>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</si>
  <si>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</si>
  <si>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</si>
  <si>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</si>
  <si>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</si>
  <si>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</si>
  <si>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</si>
  <si>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</si>
  <si>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</si>
  <si>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</si>
  <si>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</si>
  <si>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</si>
  <si>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</si>
  <si>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</si>
  <si>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</si>
  <si>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</si>
  <si>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</si>
  <si>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</si>
  <si>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</si>
  <si>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</si>
  <si>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</si>
  <si>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</si>
  <si>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</si>
  <si>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</si>
  <si>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</si>
  <si>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</si>
  <si>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</si>
  <si>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</si>
  <si>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</si>
  <si>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</si>
  <si>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</si>
  <si>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</si>
  <si>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</si>
  <si>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</si>
  <si>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</si>
  <si>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</si>
  <si>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</si>
  <si>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</si>
  <si>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</si>
  <si>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</si>
  <si>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</si>
  <si>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</si>
  <si>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</si>
  <si>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</si>
  <si>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</si>
  <si>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</si>
  <si>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</si>
  <si>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</si>
  <si>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</si>
  <si>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</si>
  <si>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</si>
  <si>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</si>
  <si>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</si>
  <si>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</si>
  <si>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</si>
  <si>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</si>
  <si>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</si>
  <si>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</si>
  <si>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</si>
  <si>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</si>
  <si>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</si>
  <si>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</si>
  <si>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</si>
  <si>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</si>
  <si>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</si>
  <si>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</si>
  <si>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</si>
  <si>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</si>
  <si>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</si>
  <si>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</si>
  <si>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</si>
  <si>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</si>
  <si>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</si>
  <si>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</si>
  <si>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</si>
  <si>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</si>
  <si>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</si>
  <si>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</si>
  <si>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</si>
  <si>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</si>
  <si>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</si>
  <si>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</si>
  <si>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</si>
  <si>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</si>
  <si>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</si>
  <si>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</si>
  <si>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</si>
  <si>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</si>
  <si>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</si>
  <si>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</si>
  <si>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</si>
  <si>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</si>
  <si>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</si>
  <si>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</si>
  <si>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</si>
  <si>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</si>
  <si>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</si>
  <si>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</si>
  <si>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</si>
  <si>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</si>
  <si>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</si>
  <si>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</si>
  <si>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</si>
  <si>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</si>
  <si>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</si>
  <si>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</si>
  <si>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</si>
  <si>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</si>
  <si>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</si>
  <si>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</si>
  <si>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</si>
  <si>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</si>
  <si>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</si>
  <si>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</si>
  <si>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</si>
  <si>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</si>
  <si>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</si>
  <si>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</si>
  <si>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</si>
  <si>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</si>
  <si>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</si>
  <si>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</si>
  <si>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</si>
  <si>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</si>
  <si>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</si>
  <si>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</si>
  <si>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</si>
  <si>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</si>
  <si>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</si>
  <si>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</si>
  <si>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</si>
  <si>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</si>
  <si>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</si>
  <si>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</si>
  <si>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</si>
  <si>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</si>
  <si>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</si>
  <si>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</si>
  <si>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</si>
  <si>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</si>
  <si>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</si>
  <si>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</si>
  <si>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</si>
  <si>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</si>
  <si>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</si>
  <si>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</si>
  <si>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</si>
  <si>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</si>
  <si>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</si>
  <si>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</si>
  <si>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</si>
  <si>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</si>
  <si>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</si>
  <si>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</si>
  <si>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</si>
  <si>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</si>
  <si>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</si>
  <si>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</si>
  <si>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</si>
  <si>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</si>
  <si>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</si>
  <si>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</si>
  <si>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</si>
  <si>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</si>
  <si>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</si>
  <si>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</si>
  <si>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</si>
  <si>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</si>
  <si>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</si>
  <si>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</si>
  <si>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</si>
  <si>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</si>
  <si>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</si>
  <si>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</si>
  <si>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</si>
  <si>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</si>
  <si>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</si>
  <si>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</si>
  <si>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</si>
  <si>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</si>
  <si>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</si>
  <si>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</si>
  <si>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</si>
  <si>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</si>
  <si>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</si>
  <si>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</si>
  <si>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</si>
  <si>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</si>
  <si>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</si>
  <si>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</si>
  <si>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</si>
  <si>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</si>
  <si>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</si>
  <si>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</si>
  <si>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</si>
  <si>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</si>
  <si>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</si>
  <si>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</si>
  <si>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</si>
  <si>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</si>
  <si>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</si>
  <si>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</si>
  <si>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</si>
  <si>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</si>
  <si>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</si>
  <si>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</si>
  <si>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</si>
  <si>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</si>
  <si>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</si>
  <si>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</si>
  <si>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</si>
  <si>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</si>
  <si>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</si>
  <si>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</si>
  <si>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</si>
  <si>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</si>
  <si>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</si>
  <si>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</si>
  <si>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</si>
  <si>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</si>
  <si>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</si>
  <si>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</si>
  <si>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</si>
  <si>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</si>
  <si>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</si>
  <si>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</si>
  <si>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</si>
  <si>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</si>
  <si>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</si>
  <si>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</si>
  <si>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</si>
  <si>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</si>
  <si>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</si>
  <si>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</si>
  <si>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</si>
  <si>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</si>
  <si>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</si>
  <si>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</si>
  <si>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</si>
  <si>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</si>
  <si>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</si>
  <si>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</si>
  <si>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</si>
  <si>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</si>
  <si>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</si>
  <si>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</si>
  <si>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</si>
  <si>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</si>
  <si>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</si>
  <si>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</si>
  <si>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</si>
  <si>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</si>
  <si>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</si>
  <si>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</si>
  <si>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</si>
  <si>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</si>
  <si>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</si>
  <si>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</si>
  <si>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</si>
  <si>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</si>
  <si>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</si>
  <si>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</si>
  <si>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</si>
  <si>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</si>
  <si>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</si>
  <si>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</si>
  <si>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</si>
  <si>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</si>
  <si>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</si>
  <si>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</si>
  <si>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</si>
  <si>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</si>
  <si>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</si>
  <si>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</si>
  <si>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</si>
  <si>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</si>
  <si>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</si>
  <si>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</si>
  <si>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</si>
  <si>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</si>
  <si>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</si>
  <si>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</si>
  <si>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</si>
  <si>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</si>
  <si>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</si>
  <si>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</si>
  <si>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</si>
  <si>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</si>
  <si>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</si>
  <si>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</si>
  <si>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</si>
  <si>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</si>
  <si>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</si>
  <si>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</si>
  <si>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</si>
  <si>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</si>
  <si>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</si>
  <si>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</si>
  <si>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</si>
  <si>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</si>
  <si>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</si>
  <si>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</si>
  <si>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</si>
  <si>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</si>
  <si>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</si>
  <si>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</si>
  <si>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</si>
  <si>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</si>
  <si>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</si>
  <si>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</si>
  <si>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</si>
  <si>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</si>
  <si>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</si>
  <si>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</si>
  <si>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</si>
  <si>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</si>
  <si>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</si>
  <si>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</si>
  <si>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</si>
  <si>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</si>
  <si>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</si>
  <si>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</si>
  <si>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</si>
  <si>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</si>
  <si>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</si>
  <si>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</si>
  <si>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</si>
  <si>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</si>
  <si>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</si>
  <si>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</si>
  <si>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</si>
  <si>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</si>
  <si>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</si>
  <si>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</si>
  <si>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</si>
  <si>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</si>
  <si>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</si>
  <si>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</si>
  <si>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</si>
  <si>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</si>
  <si>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</si>
  <si>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</si>
  <si>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</si>
  <si>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</si>
  <si>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</si>
  <si>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</si>
  <si>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</si>
  <si>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</si>
  <si>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</si>
  <si>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</si>
  <si>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</si>
  <si>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</si>
  <si>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</si>
  <si>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</si>
  <si>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</si>
  <si>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</si>
  <si>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</si>
  <si>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</si>
  <si>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</si>
  <si>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</si>
  <si>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</si>
  <si>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</si>
  <si>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</si>
  <si>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</si>
  <si>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</si>
  <si>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</si>
  <si>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</si>
  <si>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</si>
  <si>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</si>
  <si>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</si>
  <si>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</si>
  <si>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</si>
  <si>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</si>
  <si>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</si>
  <si>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</si>
  <si>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</si>
  <si>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</si>
  <si>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</si>
  <si>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</si>
  <si>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</si>
  <si>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</si>
  <si>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</si>
  <si>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</si>
  <si>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</si>
  <si>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</si>
  <si>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</si>
  <si>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</si>
  <si>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</si>
  <si>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</si>
  <si>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</si>
  <si>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</si>
  <si>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</si>
  <si>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</si>
  <si>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</si>
  <si>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</si>
  <si>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</si>
  <si>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</si>
  <si>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</si>
  <si>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</si>
  <si>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</si>
  <si>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</si>
  <si>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</si>
  <si>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</si>
  <si>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</si>
  <si>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</si>
  <si>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</si>
  <si>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</si>
  <si>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</si>
  <si>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</si>
  <si>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</si>
  <si>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</si>
  <si>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</si>
  <si>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</si>
  <si>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</si>
  <si>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</si>
  <si>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</si>
  <si>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</si>
  <si>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</si>
  <si>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</si>
  <si>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</si>
  <si>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</si>
  <si>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</si>
  <si>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</si>
  <si>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</si>
  <si>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</si>
  <si>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</si>
  <si>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</si>
  <si>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</si>
  <si>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</si>
  <si>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</si>
  <si>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</si>
  <si>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</si>
  <si>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</si>
  <si>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</si>
  <si>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</si>
  <si>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</si>
  <si>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</si>
  <si>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</si>
  <si>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</si>
  <si>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</si>
  <si>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</si>
  <si>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</si>
  <si>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</si>
  <si>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</si>
  <si>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</si>
  <si>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</si>
  <si>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</si>
  <si>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</si>
  <si>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</si>
  <si>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</si>
  <si>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</si>
  <si>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</si>
  <si>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</si>
  <si>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</si>
  <si>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</si>
  <si>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</si>
  <si>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</si>
  <si>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</si>
  <si>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</si>
  <si>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</si>
  <si>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</si>
  <si>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</si>
  <si>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</si>
  <si>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</si>
  <si>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</si>
  <si>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</si>
  <si>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</si>
  <si>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</si>
  <si>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</si>
  <si>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</si>
  <si>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</si>
  <si>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</si>
  <si>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</si>
  <si>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</si>
  <si>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</si>
  <si>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</si>
  <si>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</si>
  <si>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</si>
  <si>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</si>
  <si>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</si>
  <si>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</si>
  <si>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</si>
  <si>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</si>
  <si>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</si>
  <si>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</si>
  <si>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</si>
  <si>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</si>
  <si>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</si>
  <si>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</si>
  <si>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</si>
  <si>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</si>
  <si>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</si>
  <si>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</si>
  <si>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</si>
  <si>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</si>
  <si>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</si>
  <si>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</si>
  <si>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</si>
  <si>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</si>
  <si>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</si>
  <si>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</si>
  <si>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</si>
  <si>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</si>
  <si>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</si>
  <si>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</si>
  <si>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</si>
  <si>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</si>
  <si>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</si>
  <si>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</si>
  <si>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</si>
  <si>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</si>
  <si>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</si>
  <si>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</si>
  <si>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</si>
  <si>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</si>
  <si>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</si>
  <si>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</si>
  <si>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</si>
  <si>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</si>
  <si>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</si>
  <si>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</si>
  <si>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</si>
  <si>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</si>
  <si>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</si>
  <si>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</si>
  <si>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</si>
  <si>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</si>
  <si>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</si>
  <si>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</si>
  <si>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</si>
  <si>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</si>
  <si>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</si>
  <si>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</si>
  <si>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</si>
  <si>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</si>
  <si>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</si>
  <si>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</si>
  <si>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</si>
  <si>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</si>
  <si>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</si>
  <si>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</si>
  <si>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</si>
  <si>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</si>
  <si>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</si>
  <si>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</si>
  <si>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</si>
  <si>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</si>
  <si>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</si>
  <si>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</si>
  <si>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</si>
  <si>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</si>
  <si>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</si>
  <si>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</si>
  <si>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</si>
  <si>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</si>
  <si>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</si>
  <si>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</si>
  <si>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</si>
  <si>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</si>
  <si>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</si>
  <si>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</si>
  <si>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</si>
  <si>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</si>
  <si>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</si>
  <si>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</si>
  <si>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</si>
  <si>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</si>
  <si>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</si>
  <si>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</si>
  <si>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</si>
  <si>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</si>
  <si>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</si>
  <si>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</si>
  <si>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</si>
  <si>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</si>
  <si>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</si>
  <si>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</si>
  <si>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</si>
  <si>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</si>
  <si>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</si>
  <si>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</si>
  <si>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</si>
  <si>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</si>
  <si>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</si>
  <si>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</si>
  <si>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</si>
  <si>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</si>
  <si>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</si>
  <si>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</si>
  <si>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</si>
  <si>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</si>
  <si>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</si>
  <si>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</si>
  <si>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</si>
  <si>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</si>
  <si>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</si>
  <si>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</si>
  <si>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</si>
  <si>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</si>
  <si>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</si>
  <si>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</si>
  <si>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</si>
  <si>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</si>
  <si>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</si>
  <si>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</si>
  <si>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</si>
  <si>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</si>
  <si>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</si>
  <si>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</si>
  <si>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</si>
  <si>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</si>
  <si>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</si>
  <si>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</si>
  <si>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</si>
  <si>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</si>
  <si>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</si>
  <si>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</si>
  <si>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</si>
  <si>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</si>
  <si>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</si>
  <si>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</si>
  <si>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</si>
  <si>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</si>
  <si>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</si>
  <si>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</si>
  <si>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</si>
  <si>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</si>
  <si>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</si>
  <si>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</si>
  <si>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</si>
  <si>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</si>
  <si>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</si>
  <si>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</si>
  <si>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</si>
  <si>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</si>
  <si>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</si>
  <si>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</si>
  <si>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</si>
  <si>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</si>
  <si>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</si>
  <si>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</si>
  <si>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</si>
  <si>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</si>
  <si>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</si>
  <si>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</si>
  <si>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</si>
  <si>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</si>
  <si>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</si>
  <si>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</si>
  <si>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</si>
  <si>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</si>
  <si>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</si>
  <si>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</si>
  <si>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</si>
  <si>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</si>
  <si>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</si>
  <si>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</si>
  <si>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</si>
  <si>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</si>
  <si>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</si>
  <si>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</si>
  <si>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</si>
  <si>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</si>
  <si>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</si>
  <si>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</si>
  <si>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</si>
  <si>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</si>
  <si>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</si>
  <si>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</si>
  <si>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</si>
  <si>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</si>
  <si>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</si>
  <si>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</si>
  <si>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</si>
  <si>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</si>
  <si>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</si>
  <si>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</si>
  <si>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</si>
  <si>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</si>
  <si>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</si>
  <si>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</si>
  <si>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</si>
  <si>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</si>
  <si>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</si>
  <si>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</si>
  <si>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</si>
  <si>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</si>
  <si>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</si>
  <si>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</si>
  <si>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</si>
  <si>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</si>
  <si>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</si>
  <si>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</si>
  <si>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</si>
  <si>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</si>
  <si>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</si>
  <si>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</si>
  <si>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</si>
  <si>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</si>
  <si>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</si>
  <si>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</si>
  <si>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</si>
  <si>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</si>
  <si>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</si>
  <si>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</si>
  <si>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</si>
  <si>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</si>
  <si>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</si>
  <si>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</si>
  <si>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</si>
  <si>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</si>
  <si>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</si>
  <si>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</si>
  <si>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</si>
  <si>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</si>
  <si>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</si>
  <si>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</si>
  <si>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</si>
  <si>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</si>
  <si>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</si>
  <si>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</si>
  <si>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</si>
  <si>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</si>
  <si>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</si>
  <si>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</si>
  <si>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</si>
  <si>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</si>
  <si>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</si>
  <si>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</si>
  <si>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</si>
  <si>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</si>
  <si>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</si>
  <si>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</si>
  <si>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</si>
  <si>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</si>
  <si>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</si>
  <si>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</si>
  <si>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</si>
  <si>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</si>
  <si>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</si>
  <si>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</si>
  <si>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</si>
  <si>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</si>
  <si>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</si>
  <si>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</si>
  <si>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</si>
  <si>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</si>
  <si>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</si>
  <si>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</si>
  <si>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</si>
  <si>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</si>
  <si>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</si>
  <si>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</si>
  <si>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</si>
  <si>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</si>
  <si>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</si>
  <si>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</si>
  <si>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</si>
  <si>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</si>
  <si>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</si>
  <si>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</si>
  <si>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</si>
  <si>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</si>
  <si>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</si>
  <si>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</si>
  <si>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</si>
  <si>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</si>
  <si>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</si>
  <si>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</si>
  <si>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</si>
  <si>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</si>
  <si>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</si>
  <si>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</si>
  <si>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</si>
  <si>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</si>
  <si>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</si>
  <si>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</si>
  <si>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</si>
  <si>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</si>
  <si>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</si>
  <si>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</si>
  <si>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</si>
  <si>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</si>
  <si>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</si>
  <si>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</si>
  <si>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</si>
  <si>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</si>
  <si>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</si>
  <si>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</si>
  <si>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</si>
  <si>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</si>
  <si>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</si>
  <si>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</si>
  <si>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</si>
  <si>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</si>
  <si>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</si>
  <si>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</si>
  <si>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</si>
  <si>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</si>
  <si>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</si>
  <si>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</si>
  <si>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</si>
  <si>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</si>
  <si>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</si>
  <si>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</si>
  <si>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</si>
  <si>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</si>
  <si>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</si>
  <si>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</si>
  <si>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</si>
  <si>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</si>
  <si>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</si>
  <si>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</si>
  <si>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</si>
  <si>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</si>
  <si>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</si>
  <si>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</si>
  <si>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</si>
  <si>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</si>
  <si>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</si>
  <si>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</si>
  <si>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</si>
  <si>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</si>
  <si>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</si>
  <si>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</si>
  <si>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</si>
  <si>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</si>
  <si>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</si>
  <si>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</si>
  <si>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</si>
  <si>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</si>
  <si>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</si>
  <si>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</si>
  <si>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</si>
  <si>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</si>
  <si>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</si>
  <si>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</si>
  <si>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</si>
  <si>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</si>
  <si>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</si>
  <si>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</si>
  <si>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</si>
  <si>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</si>
  <si>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</si>
  <si>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</si>
  <si>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</si>
  <si>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</si>
  <si>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</si>
  <si>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</si>
  <si>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</si>
  <si>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</si>
  <si>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</si>
  <si>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</si>
  <si>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</si>
  <si>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</si>
  <si>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</si>
  <si>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</si>
  <si>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</si>
  <si>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</si>
  <si>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</si>
  <si>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</si>
  <si>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</si>
  <si>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</si>
  <si>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</si>
  <si>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</si>
  <si>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</si>
  <si>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</si>
  <si>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</si>
  <si>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</si>
  <si>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</si>
  <si>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</si>
  <si>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</si>
  <si>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</si>
  <si>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</si>
  <si>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</si>
  <si>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</si>
  <si>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</si>
  <si>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</si>
  <si>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</si>
  <si>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</si>
  <si>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</si>
  <si>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</si>
  <si>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</si>
  <si>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</si>
  <si>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</si>
  <si>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</si>
  <si>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</si>
  <si>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</si>
  <si>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</si>
  <si>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</si>
  <si>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</si>
  <si>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</si>
  <si>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</si>
  <si>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</si>
  <si>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</si>
  <si>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</si>
  <si>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</si>
  <si>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</si>
  <si>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</si>
  <si>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</si>
  <si>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</si>
  <si>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</si>
  <si>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</si>
  <si>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</si>
  <si>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</si>
  <si>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</si>
  <si>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</si>
  <si>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</si>
  <si>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</si>
  <si>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</si>
  <si>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</si>
  <si>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</si>
  <si>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</si>
  <si>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</si>
  <si>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</si>
  <si>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</si>
  <si>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</si>
  <si>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</si>
  <si>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</si>
  <si>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</si>
  <si>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</si>
  <si>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</si>
  <si>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</si>
  <si>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</si>
  <si>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</si>
  <si>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</si>
  <si>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</si>
  <si>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</si>
  <si>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</si>
  <si>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</si>
  <si>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</si>
  <si>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</si>
  <si>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</si>
  <si>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</si>
  <si>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</si>
  <si>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</si>
  <si>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</si>
  <si>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</si>
  <si>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</si>
  <si>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</si>
  <si>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</si>
  <si>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</si>
  <si>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</si>
  <si>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</si>
  <si>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</si>
  <si>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</si>
  <si>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</si>
  <si>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</si>
  <si>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</si>
  <si>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</si>
  <si>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</si>
  <si>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</si>
  <si>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</si>
  <si>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</si>
  <si>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</si>
  <si>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</si>
  <si>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</si>
  <si>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</si>
  <si>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</si>
  <si>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</si>
  <si>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</si>
  <si>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</si>
  <si>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</si>
  <si>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</si>
  <si>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</si>
  <si>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</si>
  <si>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</si>
  <si>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</si>
  <si>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</si>
  <si>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</si>
  <si>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</si>
  <si>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</si>
  <si>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</si>
  <si>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</si>
  <si>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</si>
  <si>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</si>
  <si>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</si>
  <si>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</si>
  <si>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</si>
  <si>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</si>
  <si>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</si>
  <si>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</si>
  <si>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</si>
  <si>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</si>
  <si>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</si>
  <si>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</si>
  <si>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</si>
  <si>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</si>
  <si>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</si>
  <si>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</si>
  <si>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</si>
  <si>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</si>
  <si>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</si>
  <si>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</si>
  <si>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</si>
  <si>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</si>
  <si>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</si>
  <si>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</si>
  <si>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</si>
  <si>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</si>
  <si>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</si>
  <si>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</si>
  <si>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</si>
  <si>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</si>
  <si>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</si>
  <si>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</si>
  <si>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</si>
  <si>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</si>
  <si>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</si>
  <si>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</si>
  <si>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</si>
  <si>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</si>
  <si>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</si>
  <si>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</si>
  <si>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</si>
  <si>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</si>
  <si>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</si>
  <si>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</si>
  <si>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</si>
  <si>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</si>
  <si>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</si>
  <si>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</si>
  <si>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</si>
  <si>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</si>
  <si>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</si>
  <si>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</si>
  <si>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</si>
  <si>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</si>
  <si>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</si>
  <si>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</si>
  <si>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</si>
  <si>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</si>
  <si>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</si>
  <si>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</si>
  <si>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</si>
  <si>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</si>
  <si>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</si>
  <si>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</si>
  <si>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</si>
  <si>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</si>
  <si>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</si>
  <si>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</si>
  <si>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</si>
  <si>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</si>
  <si>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</si>
  <si>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</si>
  <si>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</si>
  <si>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</si>
  <si>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</si>
  <si>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</si>
  <si>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</si>
  <si>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</si>
  <si>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</si>
  <si>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</si>
  <si>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</si>
  <si>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</si>
  <si>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</si>
  <si>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</si>
  <si>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</si>
  <si>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</si>
  <si>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</si>
  <si>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</si>
  <si>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</si>
  <si>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</si>
  <si>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</si>
  <si>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</si>
  <si>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</si>
  <si>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</si>
  <si>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</si>
  <si>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</si>
  <si>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</si>
  <si>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</si>
  <si>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</si>
  <si>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</si>
  <si>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</si>
  <si>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</si>
  <si>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</si>
  <si>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</si>
  <si>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</si>
  <si>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</si>
  <si>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</si>
  <si>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</si>
  <si>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</si>
  <si>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</si>
  <si>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</si>
  <si>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</si>
  <si>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</si>
  <si>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</si>
  <si>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</si>
  <si>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</si>
  <si>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</si>
  <si>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</si>
  <si>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</si>
  <si>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</si>
  <si>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</si>
  <si>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</si>
  <si>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</si>
  <si>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</si>
  <si>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</si>
  <si>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</si>
  <si>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</si>
  <si>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</si>
  <si>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</si>
  <si>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</si>
  <si>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</si>
  <si>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</si>
  <si>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</si>
  <si>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</si>
  <si>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</si>
  <si>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</si>
  <si>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</si>
  <si>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</si>
  <si>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</si>
  <si>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</si>
  <si>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</si>
  <si>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</si>
  <si>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</si>
  <si>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</si>
  <si>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</si>
  <si>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</si>
  <si>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</si>
  <si>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</si>
  <si>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</si>
  <si>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</si>
  <si>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</si>
  <si>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</si>
  <si>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</si>
  <si>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</si>
  <si>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</si>
  <si>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</si>
  <si>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</si>
  <si>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</si>
  <si>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</si>
  <si>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</si>
  <si>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</si>
  <si>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</si>
  <si>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</si>
  <si>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</si>
  <si>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</si>
  <si>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</si>
  <si>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</si>
  <si>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</si>
  <si>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</si>
  <si>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</si>
  <si>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</si>
  <si>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</si>
  <si>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</si>
  <si>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</si>
  <si>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</si>
  <si>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</si>
  <si>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</si>
  <si>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</si>
  <si>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</si>
  <si>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</si>
  <si>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</si>
  <si>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</si>
  <si>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</si>
  <si>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</si>
  <si>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</si>
  <si>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</si>
  <si>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</si>
  <si>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</si>
  <si>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</si>
  <si>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</si>
  <si>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</si>
  <si>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</si>
  <si>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</si>
  <si>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</si>
  <si>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</si>
  <si>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</si>
  <si>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</si>
  <si>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</si>
  <si>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</si>
  <si>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</si>
  <si>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</si>
  <si>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</si>
  <si>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</si>
  <si>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</si>
  <si>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</si>
  <si>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</si>
  <si>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</si>
  <si>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</si>
  <si>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</si>
  <si>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</si>
  <si>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</si>
  <si>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</si>
  <si>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</si>
  <si>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</si>
  <si>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</si>
  <si>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</si>
  <si>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</si>
  <si>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</si>
  <si>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</si>
  <si>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</si>
  <si>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</si>
  <si>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</si>
  <si>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</si>
  <si>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</si>
  <si>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</si>
  <si>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</si>
  <si>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</si>
  <si>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</si>
  <si>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</si>
  <si>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</si>
  <si>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</si>
  <si>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</si>
  <si>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</si>
  <si>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</si>
  <si>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</si>
  <si>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</si>
  <si>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</si>
  <si>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</si>
  <si>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</si>
  <si>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</si>
  <si>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</si>
  <si>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</si>
  <si>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</si>
  <si>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</si>
  <si>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</si>
  <si>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</si>
  <si>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</si>
  <si>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</si>
  <si>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</si>
  <si>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</si>
  <si>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</si>
  <si>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</si>
  <si>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</si>
  <si>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</si>
  <si>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</si>
  <si>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</si>
  <si>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</si>
  <si>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</si>
  <si>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</si>
  <si>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</si>
  <si>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</si>
  <si>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</si>
  <si>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</si>
  <si>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</si>
  <si>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</si>
  <si>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</si>
  <si>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</si>
  <si>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</si>
  <si>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</si>
  <si>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</si>
  <si>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</si>
  <si>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</si>
  <si>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</si>
  <si>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</si>
  <si>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</si>
  <si>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</si>
  <si>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</si>
  <si>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</si>
  <si>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</si>
  <si>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</si>
  <si>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</si>
  <si>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</si>
  <si>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</si>
  <si>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</si>
  <si>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</si>
  <si>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</si>
  <si>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</si>
  <si>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</si>
  <si>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</si>
  <si>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</si>
  <si>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</si>
  <si>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</si>
  <si>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</si>
  <si>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</si>
  <si>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</si>
  <si>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</si>
  <si>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</si>
  <si>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</si>
  <si>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</si>
  <si>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</si>
  <si>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</si>
  <si>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</si>
  <si>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</si>
  <si>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</si>
  <si>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</si>
  <si>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</si>
  <si>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</si>
  <si>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</si>
  <si>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</si>
  <si>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</si>
  <si>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</si>
  <si>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</si>
  <si>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</si>
  <si>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</si>
  <si>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</si>
  <si>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</si>
  <si>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</si>
  <si>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</si>
  <si>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</si>
  <si>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</si>
  <si>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</si>
  <si>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</si>
  <si>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</si>
  <si>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</si>
  <si>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</si>
  <si>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</si>
  <si>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</si>
  <si>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</si>
  <si>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</si>
  <si>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</si>
  <si>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</si>
  <si>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</si>
  <si>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</si>
  <si>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</si>
  <si>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</si>
  <si>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</si>
  <si>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</si>
  <si>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</si>
  <si>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</si>
  <si>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</si>
  <si>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</si>
  <si>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</si>
  <si>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</si>
  <si>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</si>
  <si>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</si>
  <si>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</si>
  <si>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</si>
  <si>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</si>
  <si>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</si>
  <si>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</si>
  <si>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</si>
  <si>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</si>
  <si>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</si>
  <si>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</si>
  <si>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</si>
  <si>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</si>
  <si>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</si>
  <si>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</si>
  <si>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</si>
  <si>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</si>
  <si>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</si>
  <si>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</si>
  <si>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</si>
  <si>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</si>
  <si>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</si>
  <si>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</si>
  <si>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</si>
  <si>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</si>
  <si>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</si>
  <si>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</si>
  <si>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</si>
  <si>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</si>
  <si>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</si>
  <si>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</si>
  <si>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</si>
  <si>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</si>
  <si>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</si>
  <si>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</si>
  <si>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</si>
  <si>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</si>
  <si>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</si>
  <si>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</si>
  <si>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</si>
  <si>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</si>
  <si>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</si>
  <si>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</si>
  <si>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</si>
  <si>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</si>
  <si>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</si>
  <si>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</si>
  <si>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</si>
  <si>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</si>
  <si>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</si>
  <si>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</si>
  <si>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</si>
  <si>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</si>
  <si>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</si>
  <si>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</si>
  <si>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</si>
  <si>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</si>
  <si>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</si>
  <si>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</si>
  <si>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</si>
  <si>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</si>
  <si>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</si>
  <si>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</si>
  <si>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</si>
  <si>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</si>
  <si>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</si>
  <si>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</si>
  <si>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</si>
  <si>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</si>
  <si>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</si>
  <si>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</si>
  <si>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</si>
  <si>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</si>
  <si>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</si>
  <si>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</si>
  <si>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</si>
  <si>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</si>
  <si>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</si>
  <si>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</si>
  <si>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</si>
  <si>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</si>
  <si>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</si>
  <si>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</si>
  <si>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</si>
  <si>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</si>
  <si>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</si>
  <si>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</si>
  <si>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</si>
  <si>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</si>
  <si>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</si>
  <si>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</si>
  <si>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</si>
  <si>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</si>
  <si>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</si>
  <si>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</si>
  <si>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</si>
  <si>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</si>
  <si>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</si>
  <si>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</si>
  <si>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</si>
  <si>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</si>
  <si>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</si>
  <si>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</si>
  <si>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</si>
  <si>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</si>
  <si>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</si>
  <si>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</si>
  <si>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</si>
  <si>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</si>
  <si>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</si>
  <si>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</si>
  <si>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</si>
  <si>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</si>
  <si>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</si>
  <si>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</si>
  <si>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</si>
  <si>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</si>
  <si>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</si>
  <si>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</si>
  <si>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</si>
  <si>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</si>
  <si>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</si>
  <si>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</si>
  <si>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</si>
  <si>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</si>
  <si>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</si>
  <si>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</si>
  <si>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</si>
  <si>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</si>
  <si>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</si>
  <si>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</si>
  <si>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</si>
  <si>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</si>
  <si>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</si>
  <si>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</si>
  <si>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</si>
  <si>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</si>
  <si>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</si>
  <si>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</si>
  <si>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</si>
  <si>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</si>
  <si>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</si>
  <si>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</si>
  <si>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</si>
  <si>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</si>
  <si>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</si>
  <si>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</si>
  <si>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</si>
  <si>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</si>
  <si>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</si>
  <si>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</si>
  <si>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</si>
  <si>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</si>
  <si>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</si>
  <si>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</si>
  <si>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</si>
  <si>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</si>
  <si>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</si>
  <si>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</si>
  <si>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</si>
  <si>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</si>
  <si>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</si>
  <si>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</si>
  <si>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</si>
  <si>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</si>
  <si>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</si>
  <si>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</si>
  <si>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</si>
  <si>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</si>
  <si>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</si>
  <si>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</si>
  <si>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</si>
  <si>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</si>
  <si>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</si>
  <si>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</si>
  <si>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</si>
  <si>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</si>
  <si>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</si>
  <si>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</si>
  <si>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</si>
  <si>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</si>
  <si>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</si>
  <si>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</si>
  <si>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</si>
  <si>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</si>
  <si>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</si>
  <si>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</si>
  <si>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</si>
  <si>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</si>
  <si>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</si>
  <si>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</si>
  <si>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</si>
  <si>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</si>
  <si>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</si>
  <si>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</si>
  <si>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</si>
  <si>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</si>
  <si>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</si>
  <si>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</si>
  <si>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</si>
  <si>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</si>
  <si>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</si>
  <si>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</si>
  <si>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</si>
  <si>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</si>
  <si>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</si>
  <si>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</si>
  <si>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</si>
  <si>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</si>
  <si>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</si>
  <si>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</si>
  <si>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</si>
  <si>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</si>
  <si>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</si>
  <si>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</si>
  <si>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</si>
  <si>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</si>
  <si>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</si>
  <si>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</si>
  <si>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</si>
  <si>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</si>
  <si>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</si>
  <si>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</si>
  <si>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</si>
  <si>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</si>
  <si>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</si>
  <si>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</si>
  <si>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</si>
  <si>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</si>
  <si>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</si>
  <si>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</si>
  <si>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</si>
  <si>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</si>
  <si>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</si>
  <si>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</si>
  <si>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</si>
  <si>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</si>
  <si>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</si>
  <si>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</si>
  <si>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</si>
  <si>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</si>
  <si>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</si>
  <si>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</si>
  <si>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</si>
  <si>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</si>
  <si>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</si>
  <si>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</si>
  <si>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</si>
  <si>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</si>
  <si>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</si>
  <si>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</si>
  <si>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</si>
  <si>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</si>
  <si>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</si>
  <si>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</si>
  <si>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</si>
  <si>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</si>
  <si>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</si>
  <si>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</si>
  <si>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</si>
  <si>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</si>
  <si>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</si>
  <si>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</si>
  <si>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</si>
  <si>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</si>
  <si>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</si>
  <si>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</si>
  <si>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</si>
  <si>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</si>
  <si>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</si>
  <si>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</si>
  <si>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</si>
  <si>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</si>
  <si>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</si>
  <si>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</si>
  <si>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</si>
  <si>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</si>
  <si>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</si>
  <si>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</si>
  <si>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</si>
  <si>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</si>
  <si>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</si>
  <si>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</si>
  <si>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</si>
  <si>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</si>
  <si>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</si>
  <si>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</si>
  <si>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</si>
  <si>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</si>
  <si>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</si>
  <si>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</si>
  <si>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</si>
  <si>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</si>
  <si>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</si>
  <si>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</si>
  <si>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</si>
  <si>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</si>
  <si>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</si>
  <si>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</si>
  <si>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</si>
  <si>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</si>
  <si>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</si>
  <si>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</si>
  <si>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</si>
  <si>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</si>
  <si>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</si>
  <si>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</si>
  <si>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</si>
  <si>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</si>
  <si>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</si>
  <si>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</si>
  <si>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</si>
  <si>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</si>
  <si>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</si>
  <si>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</si>
  <si>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</si>
  <si>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</si>
  <si>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</si>
  <si>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</si>
  <si>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</si>
  <si>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</si>
  <si>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</si>
  <si>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</si>
  <si>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</si>
  <si>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</si>
  <si>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</si>
  <si>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</si>
  <si>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</si>
  <si>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</si>
  <si>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</si>
  <si>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</si>
  <si>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</si>
  <si>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</si>
  <si>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</si>
  <si>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</si>
  <si>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</si>
  <si>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</si>
  <si>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</si>
  <si>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</si>
  <si>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</si>
  <si>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</si>
  <si>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</si>
  <si>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</si>
  <si>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</si>
  <si>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</si>
  <si>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</si>
  <si>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</si>
  <si>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</si>
  <si>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</si>
  <si>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</si>
  <si>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</si>
  <si>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</si>
  <si>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</si>
  <si>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</si>
  <si>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</si>
  <si>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</si>
  <si>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</si>
  <si>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</si>
  <si>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</si>
  <si>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</si>
  <si>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</si>
  <si>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</si>
  <si>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</si>
  <si>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</si>
  <si>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</si>
  <si>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</si>
  <si>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</si>
  <si>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</si>
  <si>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</si>
  <si>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</si>
  <si>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</si>
  <si>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</si>
  <si>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</si>
  <si>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</si>
  <si>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</si>
  <si>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</si>
  <si>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</si>
  <si>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</si>
  <si>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</si>
  <si>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</si>
  <si>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</si>
  <si>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</si>
  <si>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</si>
  <si>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</si>
  <si>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</si>
  <si>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</si>
  <si>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</si>
  <si>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</si>
  <si>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</si>
  <si>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</si>
  <si>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</si>
  <si>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</si>
  <si>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</si>
  <si>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</si>
  <si>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</si>
  <si>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</si>
  <si>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</si>
  <si>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</si>
  <si>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</si>
  <si>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</si>
  <si>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</si>
  <si>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</si>
  <si>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</si>
  <si>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</si>
  <si>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</si>
  <si>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</si>
  <si>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</si>
  <si>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</si>
  <si>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</si>
  <si>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</si>
  <si>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</si>
  <si>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</si>
  <si>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</si>
  <si>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</si>
  <si>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</si>
  <si>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</si>
  <si>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</si>
  <si>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</si>
  <si>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</si>
  <si>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</si>
  <si>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</si>
  <si>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</si>
  <si>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</si>
  <si>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</si>
  <si>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</si>
  <si>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</si>
  <si>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</si>
  <si>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</si>
  <si>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</si>
  <si>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</si>
  <si>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</si>
  <si>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</si>
  <si>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</si>
  <si>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</si>
  <si>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</si>
  <si>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</si>
  <si>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</si>
  <si>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</si>
  <si>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</si>
  <si>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</si>
  <si>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</si>
  <si>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</si>
  <si>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</si>
  <si>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</si>
  <si>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</si>
  <si>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</si>
  <si>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</si>
  <si>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</si>
  <si>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</si>
  <si>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</si>
  <si>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</si>
  <si>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</si>
  <si>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</si>
  <si>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</si>
  <si>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</si>
  <si>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</si>
  <si>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</si>
  <si>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</si>
  <si>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</si>
  <si>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</si>
  <si>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</si>
  <si>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</si>
  <si>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</si>
  <si>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</si>
  <si>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</si>
  <si>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</si>
  <si>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</si>
  <si>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</si>
  <si>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</si>
  <si>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</si>
  <si>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</si>
  <si>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</si>
  <si>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</si>
  <si>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</si>
  <si>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</si>
  <si>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</si>
  <si>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</si>
  <si>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</si>
  <si>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</si>
  <si>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</si>
  <si>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</si>
  <si>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</si>
  <si>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</si>
  <si>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</si>
  <si>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</si>
  <si>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</si>
  <si>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</si>
  <si>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</si>
  <si>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</si>
  <si>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</si>
  <si>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</si>
  <si>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</si>
  <si>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</si>
  <si>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</si>
  <si>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</si>
  <si>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</si>
  <si>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</si>
  <si>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</si>
  <si>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</si>
  <si>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</si>
  <si>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</si>
  <si>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</si>
  <si>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</si>
  <si>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</si>
  <si>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</si>
  <si>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</si>
  <si>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</si>
  <si>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</si>
  <si>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</si>
  <si>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</si>
  <si>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</si>
  <si>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</si>
  <si>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</si>
  <si>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</si>
  <si>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</si>
  <si>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</si>
  <si>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</si>
  <si>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</si>
  <si>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</si>
  <si>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</si>
  <si>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</si>
  <si>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</si>
  <si>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</si>
  <si>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</si>
  <si>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</si>
  <si>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</si>
  <si>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</si>
  <si>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</si>
  <si>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</si>
  <si>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</si>
  <si>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</si>
  <si>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</si>
  <si>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</si>
  <si>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</si>
  <si>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</si>
  <si>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</si>
  <si>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</si>
  <si>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</si>
  <si>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</si>
  <si>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</si>
  <si>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</si>
  <si>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</si>
  <si>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</si>
  <si>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</si>
  <si>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</si>
  <si>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</si>
  <si>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</si>
  <si>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</si>
  <si>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</si>
  <si>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</si>
  <si>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</si>
  <si>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</si>
  <si>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</si>
  <si>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</si>
  <si>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</si>
  <si>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</si>
  <si>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</si>
  <si>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</si>
  <si>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</si>
  <si>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</si>
  <si>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</si>
  <si>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</si>
  <si>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</si>
  <si>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</si>
  <si>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</si>
  <si>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</si>
  <si>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</si>
  <si>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</si>
  <si>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</si>
  <si>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</si>
  <si>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</si>
  <si>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</si>
  <si>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</si>
  <si>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</si>
  <si>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</si>
  <si>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</si>
  <si>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</si>
  <si>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</si>
  <si>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</si>
  <si>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</si>
  <si>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</si>
  <si>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</si>
  <si>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</si>
  <si>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</si>
  <si>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</si>
  <si>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</si>
  <si>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</si>
  <si>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</si>
  <si>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</si>
  <si>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</si>
  <si>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</si>
  <si>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</si>
  <si>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</si>
  <si>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</si>
  <si>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</si>
  <si>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</si>
  <si>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</si>
  <si>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</si>
  <si>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</si>
  <si>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</si>
  <si>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</si>
  <si>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</si>
  <si>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</si>
  <si>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</si>
  <si>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</si>
  <si>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</si>
  <si>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</si>
  <si>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</si>
  <si>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</si>
  <si>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</si>
  <si>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</si>
  <si>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</si>
  <si>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</si>
  <si>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</si>
  <si>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</si>
  <si>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</si>
  <si>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</si>
  <si>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</si>
  <si>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</si>
  <si>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</si>
  <si>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</si>
  <si>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</si>
  <si>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</si>
  <si>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</si>
  <si>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</si>
  <si>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</si>
  <si>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</si>
  <si>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</si>
  <si>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</si>
  <si>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</si>
  <si>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</si>
  <si>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</si>
  <si>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</si>
  <si>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</si>
  <si>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</si>
  <si>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</si>
  <si>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</si>
  <si>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</si>
  <si>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</si>
  <si>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</si>
  <si>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</si>
  <si>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</si>
  <si>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</si>
  <si>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</si>
  <si>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</si>
  <si>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</si>
  <si>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</si>
  <si>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</si>
  <si>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</si>
  <si>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</si>
  <si>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</si>
  <si>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</si>
  <si>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</si>
  <si>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</si>
  <si>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</si>
  <si>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</si>
  <si>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</si>
  <si>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</si>
  <si>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</si>
  <si>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</si>
  <si>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</si>
  <si>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</si>
  <si>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</si>
  <si>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</si>
  <si>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</si>
  <si>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</si>
  <si>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</si>
  <si>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</si>
  <si>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</si>
  <si>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</si>
  <si>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</si>
  <si>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</si>
  <si>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</si>
  <si>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</si>
  <si>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</si>
  <si>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</si>
  <si>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</si>
  <si>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</si>
  <si>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</si>
  <si>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</si>
  <si>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</si>
  <si>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</si>
  <si>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</si>
  <si>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</si>
  <si>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</si>
  <si>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</si>
  <si>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</si>
  <si>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</si>
  <si>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</si>
  <si>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</si>
  <si>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</si>
  <si>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</si>
  <si>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</si>
  <si>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</si>
  <si>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</si>
  <si>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</si>
  <si>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</si>
  <si>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</si>
  <si>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</si>
  <si>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</si>
  <si>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</si>
  <si>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</si>
  <si>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</si>
  <si>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</si>
  <si>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</si>
  <si>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</si>
  <si>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</si>
  <si>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</si>
  <si>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</si>
  <si>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</si>
  <si>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</si>
  <si>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</si>
  <si>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</si>
  <si>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</si>
  <si>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</si>
  <si>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</si>
  <si>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</si>
  <si>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</si>
  <si>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</si>
  <si>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</si>
  <si>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</si>
  <si>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</si>
  <si>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</si>
  <si>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</si>
  <si>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</si>
  <si>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</si>
  <si>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</si>
  <si>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</si>
  <si>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</si>
  <si>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</si>
  <si>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</si>
  <si>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</si>
  <si>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</si>
  <si>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</si>
  <si>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</si>
  <si>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</si>
  <si>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</si>
  <si>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</si>
  <si>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</si>
  <si>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</si>
  <si>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</si>
  <si>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</si>
  <si>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</si>
  <si>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</si>
  <si>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</si>
  <si>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</si>
  <si>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</si>
  <si>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</si>
  <si>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</si>
  <si>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</si>
  <si>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</si>
  <si>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</si>
  <si>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</si>
  <si>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</si>
  <si>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</si>
  <si>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</si>
  <si>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</si>
  <si>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</si>
  <si>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</si>
  <si>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</si>
  <si>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</si>
  <si>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</si>
  <si>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</si>
  <si>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</si>
  <si>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</si>
  <si>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</si>
  <si>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</si>
  <si>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</si>
  <si>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</si>
  <si>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</si>
  <si>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</si>
  <si>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</si>
  <si>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</si>
  <si>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</si>
  <si>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</si>
  <si>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</si>
  <si>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</si>
  <si>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</si>
  <si>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</si>
  <si>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</si>
  <si>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</si>
  <si>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</si>
  <si>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</si>
  <si>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</si>
  <si>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</si>
  <si>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</si>
  <si>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</si>
  <si>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</si>
  <si>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</si>
  <si>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</si>
  <si>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</si>
  <si>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</si>
  <si>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</si>
  <si>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</si>
  <si>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</si>
  <si>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</si>
  <si>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</si>
  <si>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</si>
  <si>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</si>
  <si>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</si>
  <si>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</si>
  <si>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</si>
  <si>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</si>
  <si>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</si>
  <si>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</si>
  <si>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</si>
  <si>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</si>
  <si>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</si>
  <si>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</si>
  <si>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</si>
  <si>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</si>
  <si>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</si>
  <si>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</si>
  <si>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</si>
  <si>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</si>
  <si>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</si>
  <si>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</si>
  <si>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</si>
  <si>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</si>
  <si>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</si>
  <si>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</si>
  <si>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</si>
  <si>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</si>
  <si>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</si>
  <si>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</si>
  <si>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</si>
  <si>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</si>
  <si>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</si>
  <si>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</si>
  <si>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</si>
  <si>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</si>
  <si>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</si>
  <si>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</si>
  <si>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</si>
  <si>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</si>
  <si>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</si>
  <si>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</si>
  <si>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</si>
  <si>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</si>
  <si>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</si>
  <si>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</si>
  <si>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</si>
  <si>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</si>
  <si>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</si>
  <si>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</si>
  <si>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</si>
  <si>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</si>
  <si>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</si>
  <si>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</si>
  <si>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</si>
  <si>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</si>
  <si>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</si>
  <si>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</si>
  <si>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</si>
  <si>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</si>
  <si>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</si>
  <si>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</si>
  <si>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</si>
  <si>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</si>
  <si>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</si>
  <si>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</si>
  <si>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</si>
  <si>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</si>
  <si>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</si>
  <si>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</si>
  <si>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</si>
  <si>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</si>
  <si>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</si>
  <si>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</si>
  <si>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</si>
  <si>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</si>
  <si>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</si>
  <si>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</si>
  <si>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</si>
  <si>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</si>
  <si>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</si>
  <si>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</si>
  <si>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</si>
  <si>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</si>
  <si>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</si>
  <si>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</si>
  <si>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</si>
  <si>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</si>
  <si>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</si>
  <si>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</si>
  <si>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</si>
  <si>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</si>
  <si>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</si>
  <si>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</si>
  <si>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</si>
  <si>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</si>
  <si>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</si>
  <si>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</si>
  <si>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</si>
  <si>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</si>
  <si>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</si>
  <si>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</si>
  <si>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</si>
  <si>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</si>
  <si>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</si>
  <si>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</si>
  <si>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</si>
  <si>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</si>
  <si>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</si>
  <si>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</si>
  <si>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</si>
  <si>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</si>
  <si>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</si>
  <si>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</si>
  <si>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</si>
  <si>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</si>
  <si>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</si>
  <si>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</si>
  <si>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</si>
  <si>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</si>
  <si>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</si>
  <si>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</si>
  <si>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</si>
  <si>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</si>
  <si>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</si>
  <si>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</si>
  <si>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</si>
  <si>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</si>
  <si>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</si>
  <si>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</si>
  <si>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</si>
  <si>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</si>
  <si>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</si>
  <si>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</si>
  <si>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</si>
  <si>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</si>
  <si>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</si>
  <si>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</si>
  <si>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</si>
  <si>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</si>
  <si>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</si>
  <si>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</si>
  <si>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</si>
  <si>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</si>
  <si>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</si>
  <si>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</si>
  <si>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</si>
  <si>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</si>
  <si>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</si>
  <si>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</si>
  <si>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</si>
  <si>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</si>
  <si>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</si>
  <si>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</si>
  <si>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</si>
  <si>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</si>
  <si>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</si>
  <si>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</si>
  <si>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</si>
  <si>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</si>
  <si>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</si>
  <si>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</si>
  <si>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</si>
  <si>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</si>
  <si>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</si>
  <si>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</si>
  <si>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</si>
  <si>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</si>
  <si>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</si>
  <si>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</si>
  <si>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</si>
  <si>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</si>
  <si>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</si>
  <si>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</si>
  <si>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</si>
  <si>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</si>
  <si>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</si>
  <si>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</si>
  <si>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</si>
  <si>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</si>
  <si>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</si>
  <si>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</si>
  <si>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</si>
  <si>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</si>
  <si>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</si>
  <si>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</si>
  <si>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</si>
  <si>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</si>
  <si>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</si>
  <si>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</si>
  <si>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</si>
  <si>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</si>
  <si>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</si>
  <si>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</si>
  <si>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</si>
  <si>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</si>
  <si>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</si>
  <si>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</si>
  <si>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</si>
  <si>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</si>
  <si>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</si>
  <si>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</si>
  <si>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</si>
  <si>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</si>
  <si>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</si>
  <si>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</si>
  <si>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</si>
  <si>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</si>
  <si>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</si>
  <si>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</si>
  <si>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</si>
  <si>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</si>
  <si>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</si>
  <si>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</si>
  <si>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</si>
  <si>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</si>
  <si>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</si>
  <si>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</si>
  <si>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</si>
  <si>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</si>
  <si>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</si>
  <si>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</si>
  <si>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</si>
  <si>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</si>
  <si>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</si>
  <si>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</si>
  <si>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</si>
  <si>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</si>
  <si>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</si>
  <si>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</si>
  <si>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</si>
  <si>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</si>
  <si>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</si>
  <si>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</si>
  <si>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</si>
  <si>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</si>
  <si>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</si>
  <si>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</si>
  <si>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</si>
  <si>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</si>
  <si>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</si>
  <si>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</si>
  <si>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</si>
  <si>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</si>
  <si>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</si>
  <si>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</si>
  <si>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</si>
  <si>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</si>
  <si>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</si>
  <si>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</si>
  <si>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</si>
  <si>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</si>
  <si>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</si>
  <si>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</si>
  <si>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</si>
  <si>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</si>
  <si>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</si>
  <si>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</si>
  <si>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</si>
  <si>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</si>
  <si>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</si>
  <si>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</si>
  <si>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</si>
  <si>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</si>
  <si>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</si>
  <si>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</si>
  <si>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</si>
  <si>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</si>
  <si>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</si>
  <si>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</si>
  <si>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</si>
  <si>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</si>
  <si>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</si>
  <si>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</si>
  <si>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</si>
  <si>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</si>
  <si>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</si>
  <si>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</si>
  <si>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</si>
  <si>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</si>
  <si>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</si>
  <si>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</si>
  <si>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</si>
  <si>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</si>
  <si>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</si>
  <si>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</si>
  <si>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</si>
  <si>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</si>
  <si>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</si>
  <si>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</si>
  <si>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</si>
  <si>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</si>
  <si>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</si>
  <si>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</si>
  <si>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</si>
  <si>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</si>
  <si>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</si>
  <si>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</si>
  <si>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</si>
  <si>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</si>
  <si>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</si>
  <si>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</si>
  <si>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</si>
  <si>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</si>
  <si>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</si>
  <si>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</si>
  <si>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</si>
  <si>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</si>
  <si>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</si>
  <si>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</si>
  <si>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</si>
  <si>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</si>
  <si>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</si>
  <si>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</si>
  <si>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</si>
  <si>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</si>
  <si>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</si>
  <si>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</si>
  <si>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</si>
  <si>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</si>
  <si>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</si>
  <si>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</si>
  <si>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</si>
  <si>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</si>
  <si>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</si>
  <si>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</si>
  <si>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</si>
  <si>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</si>
  <si>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</si>
  <si>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</si>
  <si>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</si>
  <si>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</si>
  <si>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</si>
  <si>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</si>
  <si>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</si>
  <si>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</si>
  <si>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</si>
  <si>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</si>
  <si>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</si>
  <si>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</si>
  <si>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</si>
  <si>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</si>
  <si>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</si>
  <si>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</si>
  <si>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</si>
  <si>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</si>
  <si>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</si>
  <si>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</si>
  <si>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</si>
  <si>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</si>
  <si>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</si>
  <si>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</si>
  <si>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</si>
  <si>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</si>
  <si>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</si>
  <si>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</si>
  <si>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</si>
  <si>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</si>
  <si>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</si>
  <si>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</si>
  <si>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</si>
  <si>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</si>
  <si>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</si>
  <si>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</si>
  <si>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</si>
  <si>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</si>
  <si>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</si>
  <si>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</si>
  <si>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</si>
  <si>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</si>
  <si>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</si>
  <si>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</si>
  <si>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</si>
  <si>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</si>
  <si>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</si>
  <si>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</si>
  <si>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</si>
  <si>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</si>
  <si>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</si>
  <si>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</si>
  <si>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</si>
  <si>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</si>
  <si>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</si>
  <si>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</si>
  <si>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</si>
  <si>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</si>
  <si>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</si>
  <si>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</si>
  <si>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</si>
  <si>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</si>
  <si>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</si>
  <si>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</si>
  <si>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</si>
  <si>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</si>
  <si>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</si>
  <si>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</si>
  <si>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</si>
  <si>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</si>
  <si>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</si>
  <si>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</si>
  <si>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</si>
  <si>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</si>
  <si>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</si>
  <si>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</si>
  <si>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</si>
  <si>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</si>
  <si>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</si>
  <si>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</si>
  <si>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</si>
  <si>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</si>
  <si>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</si>
  <si>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</si>
  <si>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</si>
  <si>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</si>
  <si>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</si>
  <si>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</si>
  <si>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</si>
  <si>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</si>
  <si>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</si>
  <si>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</si>
  <si>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</si>
  <si>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</si>
  <si>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</si>
  <si>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</si>
  <si>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</si>
  <si>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</si>
  <si>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</si>
  <si>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</si>
  <si>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</si>
  <si>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</si>
  <si>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</si>
  <si>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</si>
  <si>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</si>
  <si>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</si>
  <si>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</si>
  <si>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</si>
  <si>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</si>
  <si>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</si>
  <si>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</si>
  <si>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</si>
  <si>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</si>
  <si>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</si>
  <si>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</si>
  <si>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</si>
  <si>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</si>
  <si>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</si>
  <si>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</si>
  <si>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</si>
  <si>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</si>
  <si>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</si>
  <si>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</si>
  <si>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</si>
  <si>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</si>
  <si>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</si>
  <si>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</si>
  <si>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</si>
  <si>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</si>
  <si>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</si>
  <si>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</si>
  <si>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</si>
  <si>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</si>
  <si>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</si>
  <si>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</si>
  <si>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</si>
  <si>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</si>
  <si>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</si>
  <si>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</si>
  <si>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</si>
  <si>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</si>
  <si>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</si>
  <si>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</si>
  <si>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</si>
  <si>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</si>
  <si>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</si>
  <si>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</si>
  <si>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</si>
  <si>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</si>
  <si>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</si>
  <si>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</si>
  <si>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</si>
  <si>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</si>
  <si>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</si>
  <si>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</si>
  <si>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</si>
  <si>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</si>
  <si>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</si>
  <si>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</si>
  <si>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</si>
  <si>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</si>
  <si>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</si>
  <si>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</si>
  <si>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</si>
  <si>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</si>
  <si>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</si>
  <si>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</si>
  <si>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</si>
  <si>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</si>
  <si>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</si>
  <si>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</si>
  <si>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</si>
  <si>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</si>
  <si>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</si>
  <si>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</si>
  <si>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</si>
  <si>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</si>
  <si>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</si>
  <si>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</si>
  <si>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</si>
  <si>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</si>
  <si>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</si>
  <si>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</si>
  <si>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</si>
  <si>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</si>
  <si>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</si>
  <si>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</si>
  <si>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</si>
  <si>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</si>
  <si>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</si>
  <si>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</si>
  <si>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</si>
  <si>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</si>
  <si>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</si>
  <si>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</si>
  <si>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</si>
  <si>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</si>
  <si>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</si>
  <si>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</si>
  <si>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</si>
  <si>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</si>
  <si>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</si>
  <si>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</si>
  <si>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</si>
  <si>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</si>
  <si>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</si>
  <si>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</si>
  <si>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</si>
  <si>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</si>
  <si>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</si>
  <si>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</si>
  <si>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</si>
  <si>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</si>
  <si>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</si>
  <si>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</si>
  <si>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</si>
  <si>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</si>
  <si>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</si>
  <si>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</si>
  <si>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</si>
  <si>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</si>
  <si>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</si>
  <si>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</si>
  <si>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</si>
  <si>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</si>
  <si>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</si>
  <si>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</si>
  <si>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</si>
  <si>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</si>
  <si>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</si>
  <si>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</si>
  <si>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</si>
  <si>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</si>
  <si>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</si>
  <si>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</si>
  <si>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</si>
  <si>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</si>
  <si>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</si>
  <si>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</si>
  <si>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</si>
  <si>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</si>
  <si>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</si>
  <si>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</si>
  <si>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</si>
  <si>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</si>
  <si>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</si>
  <si>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</si>
  <si>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</si>
  <si>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</si>
  <si>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</si>
  <si>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</si>
  <si>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</si>
  <si>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</si>
  <si>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</si>
  <si>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</si>
  <si>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</si>
  <si>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</si>
  <si>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</si>
  <si>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</si>
  <si>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</si>
  <si>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</si>
  <si>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</si>
  <si>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</si>
  <si>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</si>
  <si>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</si>
  <si>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</si>
  <si>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</si>
  <si>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</si>
  <si>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</si>
  <si>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</si>
  <si>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</si>
  <si>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</si>
  <si>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</si>
  <si>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</si>
  <si>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</si>
  <si>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</si>
  <si>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</si>
  <si>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</si>
  <si>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</si>
  <si>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</si>
  <si>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</si>
  <si>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</si>
  <si>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</si>
  <si>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</si>
  <si>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</si>
  <si>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</si>
  <si>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</si>
  <si>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</si>
  <si>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</si>
  <si>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</si>
  <si>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</si>
  <si>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</si>
  <si>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</si>
  <si>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</si>
  <si>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</si>
  <si>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</si>
  <si>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</si>
  <si>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</si>
  <si>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</si>
  <si>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</si>
  <si>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</si>
  <si>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</si>
  <si>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</si>
  <si>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</si>
  <si>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</si>
  <si>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</si>
  <si>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</si>
  <si>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</si>
  <si>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</si>
  <si>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</si>
  <si>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</si>
  <si>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</si>
  <si>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</si>
  <si>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</si>
  <si>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</si>
  <si>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</si>
  <si>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</si>
  <si>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</si>
  <si>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</si>
  <si>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</si>
  <si>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</si>
  <si>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</si>
  <si>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</si>
  <si>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</si>
  <si>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</si>
  <si>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</si>
  <si>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</si>
  <si>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</si>
  <si>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</si>
  <si>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</si>
  <si>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</si>
  <si>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</si>
  <si>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</si>
  <si>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</si>
  <si>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</si>
  <si>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</si>
  <si>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</si>
  <si>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</si>
  <si>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</si>
  <si>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</si>
  <si>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</si>
  <si>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</si>
  <si>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</si>
  <si>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</si>
  <si>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</si>
  <si>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</si>
  <si>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</si>
  <si>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</si>
  <si>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</si>
  <si>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</si>
  <si>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</si>
  <si>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</si>
  <si>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</si>
  <si>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</si>
  <si>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</si>
  <si>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</si>
  <si>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</si>
  <si>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</si>
  <si>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</si>
  <si>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</si>
  <si>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</si>
  <si>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</si>
  <si>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</si>
  <si>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</si>
  <si>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</si>
  <si>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</si>
  <si>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</si>
  <si>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</si>
  <si>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</si>
  <si>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</si>
  <si>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</si>
  <si>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</si>
  <si>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</si>
  <si>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</si>
  <si>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</si>
  <si>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</si>
  <si>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</si>
  <si>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</si>
  <si>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</si>
  <si>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</si>
  <si>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</si>
  <si>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</si>
  <si>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</si>
  <si>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</si>
  <si>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</si>
  <si>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</si>
  <si>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</si>
  <si>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</si>
  <si>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</si>
  <si>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</si>
  <si>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</si>
  <si>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</si>
  <si>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</si>
  <si>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</si>
  <si>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</si>
  <si>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</si>
  <si>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</si>
  <si>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</si>
  <si>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</si>
  <si>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</si>
  <si>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</si>
  <si>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</si>
  <si>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</si>
  <si>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</si>
  <si>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</si>
  <si>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</si>
  <si>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</si>
  <si>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</si>
  <si>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</si>
  <si>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</si>
  <si>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</si>
  <si>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</si>
  <si>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</si>
  <si>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</si>
  <si>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</si>
  <si>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</si>
  <si>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</si>
  <si>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</si>
  <si>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</si>
  <si>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</si>
  <si>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</si>
  <si>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</si>
  <si>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</si>
  <si>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</si>
  <si>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</si>
  <si>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</si>
  <si>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</si>
  <si>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</si>
  <si>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</si>
  <si>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</si>
  <si>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</si>
  <si>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</si>
  <si>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</si>
  <si>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</si>
  <si>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</si>
  <si>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</si>
  <si>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</si>
  <si>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</si>
  <si>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</si>
  <si>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</si>
  <si>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</si>
  <si>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</si>
  <si>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</si>
  <si>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</si>
  <si>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</si>
  <si>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</si>
  <si>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</si>
  <si>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</si>
  <si>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</si>
  <si>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</si>
  <si>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</si>
  <si>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</si>
  <si>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</si>
  <si>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</si>
  <si>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</si>
  <si>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</si>
  <si>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</si>
  <si>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</si>
  <si>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</si>
  <si>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</si>
  <si>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</si>
  <si>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</si>
  <si>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</si>
  <si>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</si>
  <si>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</si>
  <si>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</si>
  <si>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</si>
  <si>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</si>
  <si>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</si>
  <si>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</si>
  <si>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</si>
  <si>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</si>
  <si>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</si>
  <si>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</si>
  <si>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</si>
  <si>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</si>
  <si>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</si>
  <si>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</si>
  <si>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</si>
  <si>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</si>
  <si>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</si>
  <si>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</si>
  <si>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</si>
  <si>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</si>
  <si>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</si>
  <si>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</si>
  <si>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</si>
  <si>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</si>
  <si>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</si>
  <si>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</si>
  <si>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</si>
  <si>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</si>
  <si>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</si>
  <si>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</si>
  <si>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</si>
  <si>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</si>
  <si>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</si>
  <si>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</si>
  <si>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</si>
  <si>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</si>
  <si>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</si>
  <si>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</si>
  <si>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</si>
  <si>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</si>
  <si>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</si>
  <si>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</si>
  <si>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</si>
  <si>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</si>
  <si>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</si>
  <si>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</si>
  <si>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</si>
  <si>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</si>
  <si>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</si>
  <si>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</si>
  <si>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</si>
  <si>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</si>
  <si>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</si>
  <si>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</si>
  <si>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</si>
  <si>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</si>
  <si>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</si>
  <si>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</si>
  <si>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</si>
  <si>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</si>
  <si>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</si>
  <si>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</si>
  <si>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</si>
  <si>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</si>
  <si>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</si>
  <si>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</si>
  <si>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</si>
  <si>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</si>
  <si>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</si>
  <si>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</si>
  <si>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</si>
  <si>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</si>
  <si>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</si>
  <si>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</si>
  <si>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</si>
  <si>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</si>
  <si>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</si>
  <si>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</si>
  <si>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</si>
  <si>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</si>
  <si>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</si>
  <si>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</si>
  <si>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</si>
  <si>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</si>
  <si>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</si>
  <si>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</si>
  <si>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</si>
  <si>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</si>
  <si>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</si>
  <si>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</si>
  <si>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</si>
  <si>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</si>
  <si>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</si>
  <si>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</si>
  <si>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</si>
  <si>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</si>
  <si>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</si>
  <si>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</si>
  <si>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</si>
  <si>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</si>
  <si>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</si>
  <si>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</si>
  <si>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</si>
  <si>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</si>
  <si>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</si>
  <si>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</si>
  <si>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</si>
  <si>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</si>
  <si>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</si>
  <si>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</si>
  <si>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</si>
  <si>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</si>
  <si>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</si>
  <si>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</si>
  <si>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</si>
  <si>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</si>
  <si>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</si>
  <si>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</si>
  <si>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</si>
  <si>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</si>
  <si>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</si>
  <si>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</si>
  <si>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</si>
  <si>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</si>
  <si>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</si>
  <si>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</si>
  <si>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</si>
  <si>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</si>
  <si>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</si>
  <si>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</si>
  <si>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</si>
  <si>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</si>
  <si>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</si>
  <si>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</si>
  <si>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</si>
  <si>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</si>
  <si>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</si>
  <si>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</si>
  <si>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</si>
  <si>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</si>
  <si>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</si>
  <si>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</si>
  <si>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</si>
  <si>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</si>
  <si>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</si>
  <si>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</si>
  <si>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</si>
  <si>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</si>
  <si>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</si>
  <si>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</si>
  <si>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</si>
  <si>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</si>
  <si>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</si>
  <si>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</si>
  <si>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</si>
  <si>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</si>
  <si>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</si>
  <si>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</si>
  <si>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</si>
  <si>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</si>
  <si>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</si>
  <si>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</si>
  <si>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</si>
  <si>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</si>
  <si>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</si>
  <si>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</si>
  <si>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</si>
  <si>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</si>
  <si>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</si>
  <si>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</si>
  <si>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</si>
  <si>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</si>
  <si>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</si>
  <si>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</si>
  <si>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</si>
  <si>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</si>
  <si>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</si>
  <si>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</si>
  <si>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</si>
  <si>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</si>
  <si>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</si>
  <si>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</si>
  <si>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</si>
  <si>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</si>
  <si>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</si>
  <si>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</si>
  <si>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</si>
  <si>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</si>
  <si>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</si>
  <si>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</si>
  <si>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</si>
  <si>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</si>
  <si>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</si>
  <si>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</si>
  <si>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</si>
  <si>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</si>
  <si>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</si>
  <si>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</si>
  <si>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</si>
  <si>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</si>
  <si>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</si>
  <si>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</si>
  <si>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</si>
  <si>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</si>
  <si>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</si>
  <si>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</si>
  <si>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</si>
  <si>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</si>
  <si>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</si>
  <si>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</si>
  <si>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</si>
  <si>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</si>
  <si>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</si>
  <si>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</si>
  <si>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</si>
  <si>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</si>
  <si>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</si>
  <si>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</si>
  <si>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</si>
  <si>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</si>
  <si>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</si>
  <si>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</si>
  <si>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</si>
  <si>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</si>
  <si>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</si>
  <si>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</si>
  <si>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</si>
  <si>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</si>
  <si>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</si>
  <si>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</si>
  <si>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</si>
  <si>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</si>
  <si>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</si>
  <si>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</si>
  <si>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</si>
  <si>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</si>
  <si>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</si>
  <si>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</si>
  <si>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</si>
  <si>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</si>
  <si>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</si>
  <si>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</si>
  <si>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</si>
  <si>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</si>
  <si>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</si>
  <si>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</si>
  <si>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</si>
  <si>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</si>
  <si>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</si>
  <si>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</si>
  <si>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</si>
  <si>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</si>
  <si>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</si>
  <si>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</si>
  <si>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</si>
  <si>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</si>
  <si>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</si>
  <si>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</si>
  <si>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</si>
  <si>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</si>
  <si>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</si>
  <si>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</si>
  <si>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</si>
  <si>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</si>
  <si>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</si>
  <si>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</si>
  <si>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</si>
  <si>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</si>
  <si>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</si>
  <si>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</si>
  <si>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</si>
  <si>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</si>
  <si>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</si>
  <si>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</si>
  <si>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</si>
  <si>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</si>
  <si>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</si>
  <si>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</si>
  <si>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</si>
  <si>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</si>
  <si>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</si>
  <si>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</si>
  <si>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</si>
  <si>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</si>
  <si>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</si>
  <si>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</si>
  <si>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</si>
  <si>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</si>
  <si>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</si>
  <si>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</si>
  <si>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</si>
  <si>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</si>
  <si>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</si>
  <si>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</si>
  <si>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</si>
  <si>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</si>
  <si>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</si>
  <si>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</si>
  <si>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</si>
  <si>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</si>
  <si>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</si>
  <si>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</si>
  <si>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</si>
  <si>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</si>
  <si>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</si>
  <si>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</si>
  <si>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</si>
  <si>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</si>
  <si>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</si>
  <si>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</si>
  <si>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</si>
  <si>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</si>
  <si>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</si>
  <si>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</si>
  <si>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</si>
  <si>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</si>
  <si>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</si>
  <si>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</si>
  <si>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</si>
  <si>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</si>
  <si>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</si>
  <si>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</si>
  <si>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</si>
  <si>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</si>
  <si>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</si>
  <si>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</si>
  <si>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</si>
  <si>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</si>
  <si>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</si>
  <si>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</si>
  <si>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</si>
  <si>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</si>
  <si>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</si>
  <si>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</si>
  <si>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</si>
  <si>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</si>
  <si>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</si>
  <si>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</si>
  <si>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</si>
  <si>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</si>
  <si>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</si>
  <si>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</si>
  <si>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</si>
  <si>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</si>
  <si>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</si>
  <si>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</si>
  <si>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</si>
  <si>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</si>
  <si>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</si>
  <si>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</si>
  <si>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</si>
  <si>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</si>
  <si>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</si>
  <si>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</si>
  <si>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</si>
  <si>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</si>
  <si>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</si>
  <si>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</si>
  <si>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</si>
  <si>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</si>
  <si>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</si>
  <si>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</si>
  <si>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</si>
  <si>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</si>
  <si>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</si>
  <si>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</si>
  <si>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</si>
  <si>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</si>
  <si>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</si>
  <si>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</si>
  <si>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</si>
  <si>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</si>
  <si>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</si>
  <si>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</si>
  <si>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</si>
  <si>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</si>
  <si>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</si>
  <si>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</si>
  <si>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</si>
  <si>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</si>
  <si>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</si>
  <si>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</si>
  <si>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</si>
  <si>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</si>
  <si>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</si>
  <si>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</si>
  <si>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</si>
  <si>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</si>
  <si>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</si>
  <si>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</si>
  <si>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</si>
  <si>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</si>
  <si>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</si>
  <si>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</si>
  <si>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</si>
  <si>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</si>
  <si>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</si>
  <si>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</si>
  <si>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</si>
  <si>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</si>
  <si>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</si>
  <si>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</si>
  <si>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</si>
  <si>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</si>
  <si>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</si>
  <si>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</si>
  <si>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</si>
  <si>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</si>
  <si>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</si>
  <si>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</si>
  <si>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</si>
  <si>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</si>
  <si>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</si>
  <si>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</si>
  <si>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</si>
  <si>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</si>
  <si>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</si>
  <si>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</si>
  <si>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</si>
  <si>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</si>
  <si>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</si>
  <si>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</si>
  <si>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</si>
  <si>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</si>
  <si>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</si>
  <si>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</si>
  <si>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</si>
  <si>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</si>
  <si>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</si>
  <si>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</si>
  <si>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</si>
  <si>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</si>
  <si>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</si>
  <si>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</si>
  <si>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</si>
  <si>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</si>
  <si>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</si>
  <si>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</si>
  <si>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</si>
  <si>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</si>
  <si>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</si>
  <si>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</si>
  <si>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</si>
  <si>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</si>
  <si>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</si>
  <si>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</si>
  <si>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</si>
  <si>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</si>
  <si>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</si>
  <si>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</si>
  <si>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</si>
  <si>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</si>
  <si>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</si>
  <si>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</si>
  <si>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</si>
  <si>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</si>
  <si>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</si>
  <si>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</si>
  <si>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</si>
  <si>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</si>
  <si>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</si>
  <si>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</si>
  <si>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</si>
  <si>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</si>
  <si>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</si>
  <si>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</si>
  <si>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</si>
  <si>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</si>
  <si>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</si>
  <si>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</si>
  <si>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</si>
  <si>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</si>
  <si>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</si>
  <si>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</si>
  <si>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</si>
  <si>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</si>
  <si>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</si>
  <si>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</si>
  <si>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</si>
  <si>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</si>
  <si>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</si>
  <si>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</si>
  <si>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</si>
  <si>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</si>
  <si>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</si>
  <si>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</si>
  <si>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</si>
  <si>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</si>
  <si>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</si>
  <si>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</si>
  <si>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</si>
  <si>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</si>
  <si>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</si>
  <si>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</si>
  <si>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</si>
  <si>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</si>
  <si>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</si>
  <si>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</si>
  <si>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</si>
  <si>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</si>
  <si>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</si>
  <si>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</si>
  <si>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</si>
  <si>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</si>
  <si>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</si>
  <si>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</si>
  <si>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</si>
  <si>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</si>
  <si>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</si>
  <si>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</si>
  <si>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</si>
  <si>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</si>
  <si>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</si>
  <si>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</si>
  <si>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</si>
  <si>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</si>
  <si>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</si>
  <si>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</si>
  <si>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</si>
  <si>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</si>
  <si>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</si>
  <si>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</si>
  <si>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</si>
  <si>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</si>
  <si>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</si>
  <si>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</si>
  <si>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</si>
  <si>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</si>
  <si>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</si>
  <si>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</si>
  <si>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</si>
  <si>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</si>
  <si>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</si>
  <si>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</si>
  <si>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</si>
  <si>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</si>
  <si>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</si>
  <si>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</si>
  <si>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</si>
  <si>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</si>
  <si>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</si>
  <si>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</si>
  <si>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</si>
  <si>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</si>
  <si>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</si>
  <si>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</si>
  <si>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</si>
  <si>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</si>
  <si>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</si>
  <si>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</si>
  <si>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</si>
  <si>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</si>
  <si>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</si>
  <si>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</si>
  <si>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</si>
  <si>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</si>
  <si>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</si>
  <si>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</si>
  <si>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</si>
  <si>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</si>
  <si>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</si>
  <si>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</si>
  <si>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</si>
  <si>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</si>
  <si>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</si>
  <si>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</si>
  <si>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</si>
  <si>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</si>
  <si>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</si>
  <si>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</si>
  <si>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</si>
  <si>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</si>
  <si>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</si>
  <si>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</si>
  <si>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</si>
  <si>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</si>
  <si>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</si>
  <si>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</si>
  <si>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</si>
  <si>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</si>
  <si>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</si>
  <si>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</si>
  <si>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</si>
  <si>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</si>
  <si>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</si>
  <si>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</si>
  <si>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</si>
  <si>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</si>
  <si>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</si>
  <si>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</si>
  <si>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</si>
  <si>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</si>
  <si>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</si>
  <si>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</si>
  <si>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</si>
  <si>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</si>
  <si>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</si>
  <si>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</si>
  <si>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</si>
  <si>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</si>
  <si>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</si>
  <si>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</si>
  <si>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</si>
  <si>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</si>
  <si>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</si>
  <si>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</si>
  <si>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</si>
  <si>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</si>
  <si>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</si>
  <si>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</si>
  <si>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</si>
  <si>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</si>
  <si>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</si>
  <si>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</si>
  <si>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</si>
  <si>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</si>
  <si>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</si>
  <si>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</si>
  <si>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</si>
  <si>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</si>
  <si>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</si>
  <si>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</si>
  <si>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</si>
  <si>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</si>
  <si>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</si>
  <si>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</si>
  <si>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</si>
  <si>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</si>
  <si>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</si>
  <si>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</si>
  <si>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</si>
  <si>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</si>
  <si>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</si>
  <si>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</si>
  <si>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</si>
  <si>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</si>
  <si>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</si>
  <si>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</si>
  <si>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</si>
  <si>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</si>
  <si>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</si>
  <si>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</si>
  <si>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</si>
  <si>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</si>
  <si>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</si>
  <si>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</si>
  <si>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</si>
  <si>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</si>
  <si>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</si>
  <si>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</si>
  <si>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</si>
  <si>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</si>
  <si>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</si>
  <si>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</si>
  <si>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</si>
  <si>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</si>
  <si>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</si>
  <si>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</si>
  <si>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</si>
  <si>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</si>
  <si>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</si>
  <si>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</si>
  <si>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</si>
  <si>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</si>
  <si>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</si>
  <si>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</si>
  <si>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</si>
  <si>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</si>
  <si>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</si>
  <si>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</si>
  <si>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</si>
  <si>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</si>
  <si>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</si>
  <si>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</si>
  <si>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</si>
  <si>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</si>
  <si>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</si>
  <si>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</si>
  <si>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</si>
  <si>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</si>
  <si>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</si>
  <si>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</si>
  <si>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</si>
  <si>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</si>
  <si>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</si>
  <si>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</si>
  <si>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</si>
  <si>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</si>
  <si>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</si>
  <si>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</si>
  <si>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</si>
  <si>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</si>
  <si>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</si>
  <si>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</si>
  <si>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</si>
  <si>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</si>
  <si>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</si>
  <si>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</si>
  <si>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</si>
  <si>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</si>
  <si>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</si>
  <si>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</si>
  <si>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</si>
  <si>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</si>
  <si>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</si>
  <si>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</si>
  <si>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</si>
  <si>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</si>
  <si>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</si>
  <si>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</si>
  <si>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</si>
  <si>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</si>
  <si>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</si>
  <si>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</si>
  <si>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</si>
  <si>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</si>
  <si>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</si>
  <si>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</si>
  <si>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</si>
  <si>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</si>
  <si>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</si>
  <si>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</si>
  <si>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</si>
  <si>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</si>
  <si>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</si>
  <si>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</si>
  <si>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</si>
  <si>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</si>
  <si>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</si>
  <si>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</si>
  <si>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</si>
  <si>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</si>
  <si>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</si>
  <si>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</si>
  <si>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</si>
  <si>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</si>
  <si>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</si>
  <si>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</si>
  <si>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</si>
  <si>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</si>
  <si>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</si>
  <si>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</si>
  <si>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</si>
  <si>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</si>
  <si>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</si>
  <si>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</si>
  <si>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</si>
  <si>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</si>
  <si>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</si>
  <si>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</si>
  <si>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</si>
  <si>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</si>
  <si>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</si>
  <si>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</si>
  <si>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</si>
  <si>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</si>
  <si>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</si>
  <si>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</si>
  <si>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</si>
  <si>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</si>
  <si>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</si>
  <si>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</si>
  <si>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</si>
  <si>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</si>
  <si>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</si>
  <si>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</si>
  <si>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</si>
  <si>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</si>
  <si>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</si>
  <si>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</si>
  <si>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</si>
  <si>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</si>
  <si>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</si>
  <si>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</si>
  <si>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</si>
  <si>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</si>
  <si>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</si>
  <si>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</si>
  <si>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</si>
  <si>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</si>
  <si>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</si>
  <si>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</si>
  <si>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</si>
  <si>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</si>
  <si>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</si>
  <si>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</si>
  <si>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</si>
  <si>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</si>
  <si>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</si>
  <si>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</si>
  <si>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</si>
  <si>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</si>
  <si>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</si>
  <si>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</si>
  <si>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</si>
  <si>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</si>
  <si>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</si>
  <si>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</si>
  <si>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</si>
  <si>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</si>
  <si>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</si>
  <si>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</si>
  <si>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</si>
  <si>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</si>
  <si>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</si>
  <si>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</si>
  <si>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</si>
  <si>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</si>
  <si>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</si>
  <si>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</si>
  <si>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</si>
  <si>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</si>
  <si>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</si>
  <si>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</si>
  <si>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</si>
  <si>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</si>
  <si>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</si>
  <si>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</si>
  <si>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</si>
  <si>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</si>
  <si>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</si>
  <si>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</si>
  <si>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</si>
  <si>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</si>
  <si>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</si>
  <si>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</si>
  <si>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</si>
  <si>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</si>
  <si>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</si>
  <si>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</si>
  <si>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</si>
  <si>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</si>
  <si>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</si>
  <si>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</si>
  <si>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</si>
  <si>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</si>
  <si>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</si>
  <si>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</si>
  <si>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</si>
  <si>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</si>
  <si>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</si>
  <si>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</si>
  <si>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</si>
  <si>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</si>
  <si>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</si>
  <si>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</si>
  <si>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</si>
  <si>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</si>
  <si>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</si>
  <si>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</si>
  <si>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</si>
  <si>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</si>
  <si>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</si>
  <si>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</si>
  <si>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</si>
  <si>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</si>
  <si>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</si>
  <si>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</si>
  <si>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</si>
  <si>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</si>
  <si>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</si>
  <si>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</si>
  <si>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</si>
  <si>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</si>
  <si>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</si>
  <si>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</si>
  <si>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</si>
  <si>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</si>
  <si>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</si>
  <si>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</si>
  <si>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</si>
  <si>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</si>
  <si>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</si>
  <si>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</si>
  <si>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</si>
  <si>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</si>
  <si>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</si>
  <si>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</si>
  <si>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</si>
  <si>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</si>
  <si>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</si>
  <si>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</si>
  <si>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</si>
  <si>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</si>
  <si>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</si>
  <si>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</si>
  <si>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</si>
  <si>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</si>
  <si>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</si>
  <si>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</si>
  <si>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</si>
  <si>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</si>
  <si>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</si>
  <si>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</si>
  <si>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</si>
  <si>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</si>
  <si>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</si>
  <si>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</si>
  <si>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</si>
  <si>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</si>
  <si>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</si>
  <si>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</si>
  <si>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</si>
  <si>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</si>
  <si>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</si>
  <si>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</si>
  <si>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</si>
  <si>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</si>
  <si>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</si>
  <si>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</si>
  <si>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</si>
  <si>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</si>
  <si>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</si>
  <si>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</si>
  <si>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</si>
  <si>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</si>
  <si>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</si>
  <si>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</si>
  <si>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</si>
  <si>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</si>
  <si>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</si>
  <si>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</si>
  <si>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</si>
  <si>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</si>
  <si>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</si>
  <si>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</si>
  <si>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</si>
  <si>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</si>
  <si>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</si>
  <si>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</si>
  <si>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</si>
  <si>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</si>
  <si>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</si>
  <si>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</si>
  <si>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</si>
  <si>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</si>
  <si>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</si>
  <si>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</si>
  <si>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</si>
  <si>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</si>
  <si>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</si>
  <si>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</si>
  <si>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</si>
  <si>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</si>
  <si>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</si>
  <si>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</si>
  <si>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</si>
  <si>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</si>
  <si>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</si>
  <si>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</si>
  <si>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</si>
  <si>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</si>
  <si>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</si>
  <si>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</si>
  <si>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</si>
  <si>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</si>
  <si>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</si>
  <si>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</si>
  <si>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</si>
  <si>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</si>
  <si>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</si>
  <si>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</si>
  <si>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</si>
  <si>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</si>
  <si>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</si>
  <si>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</si>
  <si>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</si>
  <si>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</si>
  <si>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</si>
  <si>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</si>
  <si>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</si>
  <si>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</si>
  <si>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</si>
  <si>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</si>
  <si>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</si>
  <si>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</si>
  <si>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</si>
  <si>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</si>
  <si>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</si>
  <si>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</si>
  <si>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</si>
  <si>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</si>
  <si>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</si>
  <si>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</si>
  <si>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</si>
  <si>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</si>
  <si>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</si>
  <si>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</si>
  <si>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</si>
  <si>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</si>
  <si>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</si>
  <si>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</si>
  <si>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</si>
  <si>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</si>
  <si>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</si>
  <si>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</si>
  <si>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</si>
  <si>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</si>
  <si>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</si>
  <si>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</si>
  <si>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</si>
  <si>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</si>
  <si>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</si>
  <si>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</si>
  <si>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</si>
  <si>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</si>
  <si>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</si>
  <si>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</si>
  <si>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</si>
  <si>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</si>
  <si>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</si>
  <si>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</si>
  <si>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</si>
  <si>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</si>
  <si>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</si>
  <si>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</si>
  <si>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</si>
  <si>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</si>
  <si>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</si>
  <si>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</si>
  <si>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</si>
  <si>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</si>
  <si>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</si>
  <si>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</si>
  <si>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</si>
  <si>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</si>
  <si>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</si>
  <si>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</si>
  <si>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</si>
  <si>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</si>
  <si>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</si>
  <si>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</si>
  <si>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</si>
  <si>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</si>
  <si>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</si>
  <si>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</si>
  <si>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</si>
  <si>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</si>
  <si>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</si>
  <si>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</si>
  <si>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</si>
  <si>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</si>
  <si>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</si>
  <si>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</si>
  <si>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</si>
  <si>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</si>
  <si>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</si>
  <si>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</si>
  <si>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</si>
  <si>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</si>
  <si>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</si>
  <si>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</si>
  <si>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</si>
  <si>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</si>
  <si>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</si>
  <si>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</si>
  <si>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</si>
  <si>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</si>
  <si>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</si>
  <si>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</si>
  <si>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</si>
  <si>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</si>
  <si>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</si>
  <si>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</si>
  <si>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</si>
  <si>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</si>
  <si>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</si>
  <si>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</si>
  <si>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</si>
  <si>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</si>
  <si>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</si>
  <si>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</si>
  <si>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</si>
  <si>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</si>
  <si>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</si>
  <si>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</si>
  <si>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</si>
  <si>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</si>
  <si>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</si>
  <si>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</si>
  <si>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</si>
  <si>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</si>
  <si>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</si>
  <si>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</si>
  <si>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</si>
  <si>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</si>
  <si>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</si>
  <si>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</si>
  <si>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</si>
  <si>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</si>
  <si>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</si>
  <si>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</si>
  <si>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</si>
  <si>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</si>
  <si>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</si>
  <si>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</si>
  <si>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</si>
  <si>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</si>
  <si>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</si>
  <si>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</si>
  <si>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</si>
  <si>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</si>
  <si>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</si>
  <si>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</si>
  <si>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</si>
  <si>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</si>
  <si>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</si>
  <si>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</si>
  <si>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</si>
  <si>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</si>
  <si>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</si>
  <si>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</si>
  <si>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</si>
  <si>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</si>
  <si>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</si>
  <si>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</si>
  <si>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</si>
  <si>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</si>
  <si>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</si>
  <si>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</si>
  <si>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</si>
  <si>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</si>
  <si>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</si>
  <si>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</si>
  <si>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</si>
  <si>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</si>
  <si>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</si>
  <si>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</si>
  <si>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</si>
  <si>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</si>
  <si>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</si>
  <si>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</si>
  <si>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</si>
  <si>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</si>
  <si>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</si>
  <si>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</si>
  <si>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</si>
  <si>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</si>
  <si>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</si>
  <si>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</si>
  <si>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</si>
  <si>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</si>
  <si>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</si>
  <si>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</si>
  <si>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</si>
  <si>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</si>
  <si>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</si>
  <si>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</si>
  <si>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</si>
  <si>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</si>
  <si>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</si>
  <si>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</si>
  <si>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</si>
  <si>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</si>
  <si>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</si>
  <si>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</si>
  <si>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</si>
  <si>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</si>
  <si>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</si>
  <si>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</si>
  <si>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</si>
  <si>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</si>
  <si>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</si>
  <si>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</si>
  <si>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</si>
  <si>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</si>
  <si>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</si>
  <si>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</si>
  <si>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</si>
  <si>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</si>
  <si>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</si>
  <si>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</si>
  <si>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</si>
  <si>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</si>
  <si>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</si>
  <si>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</si>
  <si>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</si>
  <si>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</si>
  <si>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</si>
  <si>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</si>
  <si>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</si>
  <si>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</si>
  <si>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</si>
  <si>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</si>
  <si>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</si>
  <si>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</si>
  <si>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</si>
  <si>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</si>
  <si>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</si>
  <si>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</si>
  <si>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</si>
  <si>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</si>
  <si>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</si>
  <si>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</si>
  <si>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</si>
  <si>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</si>
  <si>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</si>
  <si>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</si>
  <si>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</si>
  <si>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</si>
  <si>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</si>
  <si>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</si>
  <si>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</si>
  <si>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</si>
  <si>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</si>
  <si>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</si>
  <si>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</si>
  <si>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</si>
  <si>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</si>
  <si>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</si>
  <si>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</si>
  <si>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</si>
  <si>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</si>
  <si>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</si>
  <si>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</si>
  <si>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</si>
  <si>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</si>
  <si>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</si>
  <si>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</si>
  <si>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</si>
  <si>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</si>
  <si>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</si>
  <si>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</si>
  <si>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</si>
  <si>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</si>
  <si>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</si>
  <si>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</si>
  <si>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</si>
  <si>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</si>
  <si>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</si>
  <si>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</si>
  <si>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</si>
  <si>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</si>
  <si>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</si>
  <si>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</si>
  <si>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</si>
  <si>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</si>
  <si>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</si>
  <si>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</si>
  <si>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</si>
  <si>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</si>
  <si>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</si>
  <si>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</si>
  <si>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</si>
  <si>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</si>
  <si>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</si>
  <si>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</si>
  <si>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</si>
  <si>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</si>
  <si>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</si>
  <si>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</si>
  <si>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</si>
  <si>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</si>
  <si>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</si>
  <si>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</si>
  <si>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</si>
  <si>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</si>
  <si>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</si>
  <si>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</si>
  <si>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</si>
  <si>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</si>
  <si>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</si>
  <si>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</si>
  <si>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</si>
  <si>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</si>
  <si>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</si>
  <si>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</si>
  <si>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</si>
  <si>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</si>
  <si>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</si>
  <si>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</si>
  <si>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</si>
  <si>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</si>
  <si>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</si>
  <si>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</si>
  <si>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</si>
  <si>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</si>
  <si>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</si>
  <si>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</si>
  <si>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</si>
  <si>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</si>
  <si>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</si>
  <si>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</si>
  <si>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</si>
  <si>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</si>
  <si>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</si>
  <si>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</si>
  <si>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</si>
  <si>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</si>
  <si>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</si>
  <si>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</si>
  <si>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</si>
  <si>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</si>
  <si>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</si>
  <si>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</si>
  <si>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</si>
  <si>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</si>
  <si>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</si>
  <si>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</si>
  <si>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</si>
  <si>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</si>
  <si>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</si>
  <si>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</si>
  <si>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</si>
  <si>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</si>
  <si>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</si>
  <si>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</si>
  <si>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</si>
  <si>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</si>
  <si>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</si>
  <si>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</si>
  <si>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</si>
  <si>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</si>
  <si>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</si>
  <si>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</si>
  <si>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</si>
  <si>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</si>
  <si>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</si>
  <si>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</si>
  <si>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</si>
  <si>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</si>
  <si>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</si>
  <si>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</si>
  <si>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</si>
  <si>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</si>
  <si>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</si>
  <si>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</si>
  <si>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</si>
  <si>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</si>
  <si>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</si>
  <si>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</si>
  <si>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</si>
  <si>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</si>
  <si>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</si>
  <si>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</si>
  <si>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</si>
  <si>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</si>
  <si>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</si>
  <si>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</si>
  <si>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</si>
  <si>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</si>
  <si>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</si>
  <si>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</si>
  <si>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</si>
  <si>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</si>
  <si>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</si>
  <si>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</si>
  <si>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</si>
  <si>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</si>
  <si>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</si>
  <si>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</si>
  <si>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</si>
  <si>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</si>
  <si>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</si>
  <si>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</si>
  <si>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</si>
  <si>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</si>
  <si>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</si>
  <si>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</si>
  <si>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</si>
  <si>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</si>
  <si>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</si>
  <si>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</si>
  <si>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</si>
  <si>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</si>
  <si>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</si>
  <si>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</si>
  <si>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</si>
  <si>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</si>
  <si>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</si>
  <si>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</si>
  <si>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</si>
  <si>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</si>
  <si>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</si>
  <si>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</si>
  <si>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</si>
  <si>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</si>
  <si>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</si>
  <si>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</si>
  <si>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</si>
  <si>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</si>
  <si>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</si>
  <si>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</si>
  <si>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</si>
  <si>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</si>
  <si>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</si>
  <si>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</si>
  <si>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</si>
  <si>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</si>
  <si>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</si>
  <si>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</si>
  <si>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</si>
  <si>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</si>
  <si>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</si>
  <si>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</si>
  <si>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</si>
  <si>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</si>
  <si>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</si>
  <si>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</si>
  <si>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</si>
  <si>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</si>
  <si>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</si>
  <si>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</si>
  <si>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</si>
  <si>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</si>
  <si>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</si>
  <si>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</si>
  <si>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</si>
  <si>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</si>
  <si>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</si>
  <si>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</si>
  <si>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</si>
  <si>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</si>
  <si>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</si>
  <si>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</si>
  <si>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</si>
  <si>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</si>
  <si>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</si>
  <si>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</si>
  <si>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</si>
  <si>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</si>
  <si>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</si>
  <si>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</si>
  <si>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</si>
  <si>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</si>
  <si>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</si>
  <si>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</si>
  <si>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</si>
  <si>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</si>
  <si>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</si>
  <si>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</si>
  <si>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</si>
  <si>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</si>
  <si>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</si>
  <si>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</si>
  <si>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</si>
  <si>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</si>
  <si>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</si>
  <si>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</si>
  <si>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</si>
  <si>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</si>
  <si>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</si>
  <si>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</si>
  <si>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</si>
  <si>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</si>
  <si>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</si>
  <si>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</si>
  <si>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</si>
  <si>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</si>
  <si>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</si>
  <si>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</si>
  <si>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</si>
  <si>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</si>
  <si>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</si>
  <si>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</si>
  <si>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</si>
  <si>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</si>
  <si>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</si>
  <si>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</si>
  <si>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</si>
  <si>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</si>
  <si>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</si>
  <si>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</si>
  <si>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</si>
  <si>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</si>
  <si>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</si>
  <si>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</si>
  <si>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</si>
  <si>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</si>
  <si>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</si>
  <si>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</si>
  <si>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</si>
  <si>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</si>
  <si>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</si>
  <si>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</si>
  <si>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</si>
  <si>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</si>
  <si>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</si>
  <si>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</si>
  <si>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</si>
  <si>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</si>
  <si>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</si>
  <si>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</si>
  <si>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</si>
  <si>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</si>
  <si>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</si>
  <si>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</si>
  <si>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</si>
  <si>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</si>
  <si>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</si>
  <si>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</si>
  <si>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</si>
  <si>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</si>
  <si>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</si>
  <si>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</si>
  <si>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</si>
  <si>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</si>
  <si>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</si>
  <si>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</si>
  <si>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</si>
  <si>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</si>
  <si>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</si>
  <si>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</si>
  <si>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</si>
  <si>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</si>
  <si>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</si>
  <si>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</si>
  <si>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</si>
  <si>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</si>
  <si>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</si>
  <si>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</si>
  <si>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</si>
  <si>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</si>
  <si>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</si>
  <si>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</si>
  <si>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</si>
  <si>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</si>
  <si>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</si>
  <si>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</si>
  <si>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</si>
  <si>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</si>
  <si>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</si>
  <si>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</si>
  <si>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</si>
  <si>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</si>
  <si>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</si>
  <si>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</si>
  <si>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</si>
  <si>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</si>
  <si>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</si>
  <si>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</si>
  <si>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</si>
  <si>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</si>
  <si>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</si>
  <si>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</si>
  <si>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</si>
  <si>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</si>
  <si>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</si>
  <si>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</si>
  <si>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</si>
  <si>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</si>
  <si>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</si>
  <si>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</si>
  <si>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</si>
  <si>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</si>
  <si>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</si>
  <si>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</si>
  <si>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</si>
  <si>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</si>
  <si>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</si>
  <si>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</si>
  <si>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</si>
  <si>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</si>
  <si>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</si>
  <si>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</si>
  <si>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</si>
  <si>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</si>
  <si>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</si>
  <si>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</si>
  <si>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</si>
  <si>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</si>
  <si>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</si>
  <si>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</si>
  <si>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</si>
  <si>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</si>
  <si>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</si>
  <si>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</si>
  <si>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</si>
  <si>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</si>
  <si>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</si>
  <si>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</si>
  <si>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</si>
  <si>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</si>
  <si>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</si>
  <si>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</si>
  <si>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</si>
  <si>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</si>
  <si>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</si>
  <si>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</si>
  <si>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</si>
  <si>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</si>
  <si>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</si>
  <si>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</si>
  <si>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</si>
  <si>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</si>
  <si>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</si>
  <si>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</si>
  <si>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</si>
  <si>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</si>
  <si>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</si>
  <si>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</si>
  <si>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</si>
  <si>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</si>
  <si>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</si>
  <si>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</si>
  <si>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</si>
  <si>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</si>
  <si>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</si>
  <si>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</si>
  <si>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</si>
  <si>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</si>
  <si>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</si>
  <si>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</si>
  <si>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</si>
  <si>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</si>
  <si>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</si>
  <si>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</si>
  <si>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</si>
  <si>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</si>
  <si>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</si>
  <si>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</si>
  <si>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</si>
  <si>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</si>
  <si>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</si>
  <si>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</si>
  <si>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</si>
  <si>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</si>
  <si>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</si>
  <si>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</si>
  <si>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</si>
  <si>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</si>
  <si>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</si>
  <si>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</si>
  <si>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</si>
  <si>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</si>
  <si>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</si>
  <si>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</si>
  <si>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</si>
  <si>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</si>
  <si>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</si>
  <si>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</si>
  <si>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</si>
  <si>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</si>
  <si>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</si>
  <si>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</si>
  <si>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</si>
  <si>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</si>
  <si>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</si>
  <si>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</si>
  <si>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</si>
  <si>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</si>
  <si>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</si>
  <si>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</si>
  <si>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</si>
  <si>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</si>
  <si>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</si>
  <si>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</si>
  <si>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</si>
  <si>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</si>
  <si>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</si>
  <si>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</si>
  <si>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</si>
  <si>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</si>
  <si>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</si>
  <si>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</si>
  <si>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</si>
  <si>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</si>
  <si>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</si>
  <si>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</si>
  <si>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</si>
  <si>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</si>
  <si>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</si>
  <si>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</si>
  <si>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</si>
  <si>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</si>
  <si>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</si>
  <si>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</si>
  <si>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</si>
  <si>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</si>
  <si>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</si>
  <si>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</si>
  <si>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</si>
  <si>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</si>
  <si>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</si>
  <si>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</si>
  <si>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</si>
  <si>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</si>
  <si>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</si>
  <si>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</si>
  <si>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</si>
  <si>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</si>
  <si>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</si>
  <si>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</si>
  <si>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</si>
  <si>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</si>
  <si>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</si>
  <si>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</si>
  <si>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</si>
  <si>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</si>
  <si>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</si>
  <si>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</si>
  <si>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</si>
  <si>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</si>
  <si>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</si>
  <si>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</si>
  <si>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</si>
  <si>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</si>
  <si>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</si>
  <si>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</si>
  <si>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</si>
  <si>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</si>
  <si>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</si>
  <si>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</si>
  <si>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</si>
  <si>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</si>
  <si>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</si>
  <si>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</si>
  <si>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</si>
  <si>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</si>
  <si>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</si>
  <si>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</si>
  <si>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</si>
  <si>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</si>
  <si>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</si>
  <si>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</si>
  <si>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</si>
  <si>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</si>
  <si>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</si>
  <si>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</si>
  <si>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</si>
  <si>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</si>
  <si>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</si>
  <si>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</si>
  <si>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</si>
  <si>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</si>
  <si>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</si>
  <si>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</si>
  <si>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</si>
  <si>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</si>
  <si>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</si>
  <si>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</si>
  <si>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</si>
  <si>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</si>
  <si>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</si>
  <si>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</si>
  <si>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</si>
  <si>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</si>
  <si>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</si>
  <si>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</si>
  <si>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</si>
  <si>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</si>
  <si>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</si>
  <si>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</si>
  <si>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</si>
  <si>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</si>
  <si>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</si>
  <si>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</si>
  <si>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</si>
  <si>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</si>
  <si>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</si>
  <si>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</si>
  <si>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</si>
  <si>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</si>
  <si>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</si>
  <si>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</si>
  <si>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</si>
  <si>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</si>
  <si>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</si>
  <si>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</si>
  <si>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</si>
  <si>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</si>
  <si>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</si>
  <si>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</si>
  <si>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</si>
  <si>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</si>
  <si>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</si>
  <si>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</si>
  <si>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</si>
  <si>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</si>
  <si>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</si>
  <si>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</si>
  <si>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</si>
  <si>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</si>
  <si>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</si>
  <si>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</si>
  <si>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</si>
  <si>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</si>
  <si>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</si>
  <si>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</si>
  <si>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</si>
  <si>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</si>
  <si>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</si>
  <si>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</si>
  <si>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</si>
  <si>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</si>
  <si>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</si>
  <si>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</si>
  <si>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</si>
  <si>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</si>
  <si>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</si>
  <si>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</si>
  <si>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</si>
  <si>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</si>
  <si>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</si>
  <si>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</si>
  <si>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</si>
  <si>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</si>
  <si>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</si>
  <si>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</si>
  <si>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</si>
  <si>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</si>
  <si>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</si>
  <si>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</si>
  <si>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</si>
  <si>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</si>
  <si>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</si>
  <si>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</si>
  <si>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</si>
  <si>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</si>
  <si>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</si>
  <si>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</si>
  <si>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</si>
  <si>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</si>
  <si>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</si>
  <si>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</si>
  <si>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</si>
  <si>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</si>
  <si>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</si>
  <si>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</si>
  <si>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</si>
  <si>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</si>
  <si>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</si>
  <si>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</si>
  <si>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</si>
  <si>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</si>
  <si>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</si>
  <si>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</si>
  <si>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</si>
  <si>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</si>
  <si>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</si>
  <si>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</si>
  <si>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</si>
  <si>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</si>
  <si>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</si>
  <si>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</si>
  <si>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</si>
  <si>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</si>
  <si>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</si>
  <si>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</si>
  <si>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</si>
  <si>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</si>
  <si>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</si>
  <si>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</si>
  <si>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</si>
  <si>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</si>
  <si>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</si>
  <si>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</si>
  <si>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</si>
  <si>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</si>
  <si>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</si>
  <si>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</si>
  <si>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</si>
  <si>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</si>
  <si>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</si>
  <si>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</si>
  <si>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</si>
  <si>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</si>
  <si>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</si>
  <si>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</si>
  <si>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</si>
  <si>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</si>
  <si>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</si>
  <si>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</si>
  <si>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</si>
  <si>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</si>
  <si>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</si>
  <si>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</si>
  <si>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</si>
  <si>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</si>
  <si>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</si>
  <si>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</si>
  <si>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</si>
  <si>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</si>
  <si>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</si>
  <si>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</si>
  <si>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</si>
  <si>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</si>
  <si>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</si>
  <si>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</si>
  <si>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</si>
  <si>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</si>
  <si>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</si>
  <si>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</si>
  <si>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</si>
  <si>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</si>
  <si>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</si>
  <si>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</si>
  <si>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</si>
  <si>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</si>
  <si>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</si>
  <si>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</si>
  <si>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</si>
  <si>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</si>
  <si>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</si>
  <si>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</si>
  <si>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</si>
  <si>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</si>
  <si>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</si>
  <si>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</si>
  <si>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</si>
  <si>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</si>
  <si>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</si>
  <si>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</si>
  <si>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</si>
  <si>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</si>
  <si>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</si>
  <si>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</si>
  <si>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</si>
  <si>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</si>
  <si>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</si>
  <si>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</si>
  <si>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</si>
  <si>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</si>
  <si>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</si>
  <si>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</si>
  <si>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</si>
  <si>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</si>
  <si>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</si>
  <si>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</si>
  <si>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</si>
  <si>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</si>
  <si>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</si>
  <si>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</si>
  <si>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</si>
  <si>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</si>
  <si>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</si>
  <si>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</si>
  <si>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</si>
  <si>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</si>
  <si>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</si>
  <si>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</si>
  <si>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</si>
  <si>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</si>
  <si>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</si>
  <si>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</si>
  <si>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</si>
  <si>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</si>
  <si>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</si>
  <si>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</si>
  <si>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</si>
  <si>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</si>
  <si>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</si>
  <si>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</si>
  <si>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</si>
  <si>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</si>
  <si>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</si>
  <si>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</si>
  <si>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</si>
  <si>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</si>
  <si>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</si>
  <si>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</si>
  <si>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</si>
  <si>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</si>
  <si>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</si>
  <si>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</si>
  <si>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</si>
  <si>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</si>
  <si>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</si>
  <si>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</si>
  <si>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</si>
  <si>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</si>
  <si>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</si>
  <si>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</si>
  <si>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</si>
  <si>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</si>
  <si>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</si>
  <si>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</si>
  <si>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</si>
  <si>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</si>
  <si>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</si>
  <si>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</si>
  <si>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</si>
  <si>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</si>
  <si>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</si>
  <si>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</si>
  <si>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</si>
  <si>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</si>
  <si>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</si>
  <si>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</si>
  <si>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</si>
  <si>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</si>
  <si>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</si>
  <si>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</si>
  <si>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</si>
  <si>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</si>
  <si>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</si>
  <si>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</si>
  <si>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</si>
  <si>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</si>
  <si>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</si>
  <si>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</si>
  <si>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</si>
  <si>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</si>
  <si>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</si>
  <si>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</si>
  <si>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</si>
  <si>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</si>
  <si>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</si>
  <si>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</si>
  <si>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</si>
  <si>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</si>
  <si>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</si>
  <si>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</si>
  <si>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</si>
  <si>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</si>
  <si>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</si>
  <si>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</si>
  <si>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</si>
  <si>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</si>
  <si>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</si>
  <si>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</si>
  <si>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</si>
  <si>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</si>
  <si>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</si>
  <si>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</si>
  <si>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</si>
  <si>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</si>
  <si>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</si>
  <si>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</si>
  <si>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</si>
  <si>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</si>
  <si>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</si>
  <si>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</si>
  <si>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</si>
  <si>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</si>
  <si>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</si>
  <si>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</si>
  <si>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</si>
  <si>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</si>
  <si>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</si>
  <si>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</si>
  <si>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</si>
  <si>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</si>
  <si>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</si>
  <si>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</si>
  <si>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</si>
  <si>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</si>
  <si>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</si>
  <si>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</si>
  <si>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</si>
  <si>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</si>
  <si>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</si>
  <si>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</si>
  <si>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</si>
  <si>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</si>
  <si>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</si>
  <si>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</si>
  <si>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</si>
  <si>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</si>
  <si>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</si>
  <si>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</si>
  <si>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</si>
  <si>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</si>
  <si>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</si>
  <si>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</si>
  <si>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</si>
  <si>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</si>
  <si>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</si>
  <si>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</si>
  <si>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</si>
  <si>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</si>
  <si>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</si>
  <si>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</si>
  <si>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</si>
  <si>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</si>
  <si>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</si>
  <si>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</si>
  <si>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</si>
  <si>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</si>
  <si>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</si>
  <si>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</si>
  <si>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</si>
  <si>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</si>
  <si>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</si>
  <si>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</si>
  <si>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</si>
  <si>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</si>
  <si>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</si>
  <si>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</si>
  <si>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</si>
  <si>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</si>
  <si>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</si>
  <si>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</si>
  <si>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</si>
  <si>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</si>
  <si>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</si>
  <si>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</si>
  <si>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</si>
  <si>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</si>
  <si>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</si>
  <si>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</si>
  <si>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</si>
  <si>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</si>
  <si>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</si>
  <si>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</si>
  <si>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</si>
  <si>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</si>
  <si>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</si>
  <si>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</si>
  <si>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</si>
  <si>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</si>
  <si>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</si>
  <si>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</si>
  <si>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</si>
  <si>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</si>
  <si>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</si>
  <si>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</si>
  <si>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</si>
  <si>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</si>
  <si>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</si>
  <si>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</si>
  <si>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</si>
  <si>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</si>
  <si>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</si>
  <si>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</si>
  <si>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</si>
  <si>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</si>
  <si>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</si>
  <si>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</si>
  <si>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</si>
  <si>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</si>
  <si>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</si>
  <si>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</si>
  <si>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</si>
  <si>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</si>
  <si>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</si>
  <si>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</si>
  <si>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</si>
  <si>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</si>
  <si>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</si>
  <si>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</si>
  <si>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</si>
  <si>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</si>
  <si>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</si>
  <si>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</si>
  <si>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</si>
  <si>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</si>
  <si>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</si>
  <si>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</si>
  <si>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</si>
  <si>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</si>
  <si>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</si>
  <si>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</si>
  <si>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</si>
  <si>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</si>
  <si>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</si>
  <si>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</si>
  <si>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</si>
  <si>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</si>
  <si>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</si>
  <si>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</si>
  <si>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</si>
  <si>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</si>
  <si>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</si>
  <si>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</si>
  <si>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</si>
  <si>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</si>
  <si>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</si>
  <si>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</si>
  <si>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</si>
  <si>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</si>
  <si>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</si>
  <si>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</si>
  <si>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</si>
  <si>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</si>
  <si>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</si>
  <si>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</si>
  <si>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</si>
  <si>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</si>
  <si>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</si>
  <si>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</si>
  <si>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</si>
  <si>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</si>
  <si>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</si>
  <si>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</si>
  <si>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</si>
  <si>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</si>
  <si>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</si>
  <si>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</si>
  <si>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</si>
  <si>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</si>
  <si>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</si>
  <si>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</si>
  <si>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</si>
  <si>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</si>
  <si>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</si>
  <si>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</si>
  <si>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</si>
  <si>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</si>
  <si>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</si>
  <si>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</si>
  <si>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</si>
  <si>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</si>
  <si>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</si>
  <si>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</si>
  <si>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</si>
  <si>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</si>
  <si>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</si>
  <si>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</si>
  <si>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</si>
  <si>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</si>
  <si>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</si>
  <si>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</si>
  <si>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</si>
  <si>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</si>
  <si>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</si>
  <si>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</si>
  <si>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</si>
  <si>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</si>
  <si>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</si>
  <si>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</si>
  <si>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</si>
  <si>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</si>
  <si>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</si>
  <si>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</si>
  <si>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</si>
  <si>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</si>
  <si>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</si>
  <si>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</si>
  <si>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</si>
  <si>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</si>
  <si>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</si>
  <si>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</si>
  <si>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</si>
  <si>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</si>
  <si>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</si>
  <si>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</si>
  <si>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</si>
  <si>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</si>
  <si>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</si>
  <si>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</si>
  <si>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</si>
  <si>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</si>
  <si>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</si>
  <si>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</si>
  <si>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</si>
  <si>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</si>
  <si>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</si>
  <si>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</si>
  <si>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</si>
  <si>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</si>
  <si>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</si>
  <si>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</si>
  <si>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</si>
  <si>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</si>
  <si>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</si>
  <si>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</si>
  <si>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</si>
  <si>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</si>
  <si>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</si>
  <si>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</si>
  <si>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</si>
  <si>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</si>
  <si>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</si>
  <si>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</si>
  <si>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</si>
  <si>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</si>
  <si>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</si>
  <si>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</si>
  <si>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</si>
  <si>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</si>
  <si>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</si>
  <si>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</si>
  <si>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</si>
  <si>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</si>
  <si>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</si>
  <si>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</si>
  <si>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</si>
  <si>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</si>
  <si>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</si>
  <si>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</si>
  <si>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</si>
  <si>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</si>
  <si>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</si>
  <si>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</si>
  <si>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</si>
  <si>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</si>
  <si>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</si>
  <si>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</si>
  <si>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</si>
  <si>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</si>
  <si>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</si>
  <si>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</si>
  <si>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</si>
  <si>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</si>
  <si>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</si>
  <si>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</si>
  <si>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</si>
  <si>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</si>
  <si>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</si>
  <si>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</si>
  <si>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</si>
  <si>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</si>
  <si>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</si>
  <si>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</si>
  <si>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</si>
  <si>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</si>
  <si>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</si>
  <si>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</si>
  <si>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</si>
  <si>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</si>
  <si>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</si>
  <si>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</si>
  <si>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</si>
  <si>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</si>
  <si>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</si>
  <si>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</si>
  <si>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</si>
  <si>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</si>
  <si>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</si>
  <si>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</si>
  <si>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</si>
  <si>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</si>
  <si>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</si>
  <si>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</si>
  <si>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</si>
  <si>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</si>
  <si>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</si>
  <si>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</si>
  <si>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</si>
  <si>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</si>
  <si>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</si>
  <si>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</si>
  <si>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</si>
  <si>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</si>
  <si>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</si>
  <si>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</si>
  <si>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</si>
  <si>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</si>
  <si>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</si>
  <si>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</si>
  <si>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</si>
  <si>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</si>
  <si>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</si>
  <si>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</si>
  <si>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</si>
  <si>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</si>
  <si>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</si>
  <si>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</si>
  <si>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</si>
  <si>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</si>
  <si>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</si>
  <si>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</si>
  <si>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</si>
  <si>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</si>
  <si>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</si>
  <si>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</si>
  <si>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</si>
  <si>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</si>
  <si>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</si>
  <si>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</si>
  <si>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</si>
  <si>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</si>
  <si>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</si>
  <si>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</si>
  <si>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</si>
  <si>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</si>
  <si>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</si>
  <si>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</si>
  <si>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</si>
  <si>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</si>
  <si>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</si>
  <si>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</si>
  <si>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</si>
  <si>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</si>
  <si>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</si>
  <si>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</si>
  <si>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</si>
  <si>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</si>
  <si>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</si>
  <si>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</si>
  <si>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</si>
  <si>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</si>
  <si>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</si>
  <si>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</si>
  <si>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</si>
  <si>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</si>
  <si>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</si>
  <si>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</si>
  <si>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</si>
  <si>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</si>
  <si>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</si>
  <si>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</si>
  <si>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</si>
  <si>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</si>
  <si>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</si>
  <si>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</si>
  <si>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</si>
  <si>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</si>
  <si>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</si>
  <si>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</si>
  <si>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</si>
  <si>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</si>
  <si>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</si>
  <si>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</si>
  <si>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</si>
  <si>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</si>
  <si>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</si>
  <si>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</si>
  <si>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</si>
  <si>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</si>
  <si>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</si>
  <si>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</si>
  <si>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</si>
  <si>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</si>
  <si>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</si>
  <si>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</si>
  <si>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</si>
  <si>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</si>
  <si>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</si>
  <si>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</si>
  <si>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</si>
  <si>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</si>
  <si>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</si>
  <si>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</si>
  <si>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</si>
  <si>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</si>
  <si>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</si>
  <si>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</si>
  <si>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</si>
  <si>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</si>
  <si>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</si>
  <si>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</si>
  <si>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</si>
  <si>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</si>
  <si>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</si>
  <si>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</si>
  <si>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</si>
  <si>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</si>
  <si>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</si>
  <si>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</si>
  <si>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</si>
  <si>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</si>
  <si>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</si>
  <si>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</si>
  <si>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</si>
  <si>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</si>
  <si>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</si>
  <si>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</si>
  <si>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</si>
  <si>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</si>
  <si>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</si>
  <si>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</si>
  <si>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</si>
  <si>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</si>
  <si>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</si>
  <si>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</si>
  <si>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</si>
  <si>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</si>
  <si>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</si>
  <si>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</si>
  <si>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PCM-20251005-00002421</t>
  </si>
  <si>
    <t>Critical</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</si>
  <si>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</si>
  <si>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</si>
  <si>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</si>
  <si>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</si>
  <si>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</si>
  <si>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</si>
  <si>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</si>
  <si>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</si>
  <si>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</si>
  <si>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</si>
  <si>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</si>
  <si>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</si>
  <si>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</si>
  <si>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</si>
  <si>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</si>
  <si>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</si>
  <si>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</si>
  <si>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</si>
  <si>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</si>
  <si>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</si>
  <si>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</si>
  <si>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</si>
  <si>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</si>
  <si>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</si>
  <si>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</si>
  <si>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</si>
  <si>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</si>
  <si>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</si>
  <si>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</si>
  <si>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</si>
  <si>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</si>
  <si>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</si>
  <si>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</si>
  <si>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</si>
  <si>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</si>
  <si>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</si>
  <si>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</si>
  <si>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</si>
  <si>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</si>
  <si>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</si>
  <si>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</si>
  <si>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</si>
  <si>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</si>
  <si>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</si>
  <si>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</si>
  <si>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</si>
  <si>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</si>
  <si>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</si>
  <si>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</si>
  <si>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</si>
  <si>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</si>
  <si>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</si>
  <si>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</si>
  <si>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</si>
  <si>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</si>
  <si>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</si>
  <si>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</si>
  <si>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</si>
  <si>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</si>
  <si>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</si>
  <si>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</si>
  <si>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</si>
  <si>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</si>
  <si>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</si>
  <si>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</si>
  <si>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</si>
  <si>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</si>
  <si>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</si>
  <si>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</si>
  <si>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</si>
  <si>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</si>
  <si>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</si>
  <si>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</si>
  <si>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</si>
  <si>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</si>
  <si>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</si>
  <si>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</si>
  <si>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</si>
  <si>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</si>
  <si>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</si>
  <si>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</si>
  <si>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</si>
  <si>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</si>
  <si>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</si>
  <si>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</si>
  <si>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</si>
  <si>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</si>
  <si>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</si>
  <si>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</si>
  <si>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</si>
  <si>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team 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</si>
  <si>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</si>
  <si>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</si>
  <si>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</si>
  <si>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</si>
  <si>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</si>
  <si>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</si>
  <si>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</si>
  <si>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</si>
  <si>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</si>
  <si>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</si>
  <si>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</si>
  <si>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</si>
  <si>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</si>
  <si>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</si>
  <si>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</si>
  <si>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</si>
  <si>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</si>
  <si>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</si>
  <si>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</si>
  <si>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</si>
  <si>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</si>
  <si>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</si>
  <si>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20 mins</t>
  </si>
  <si>
    <t>PCM-20251005-00002424</t>
  </si>
  <si>
    <t>ETA 60 mins</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</si>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</sst>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272.7768415509272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8266</v>
      </c>
      <c r="E3" s="65" t="s">
        <v>38967</v>
      </c>
      <c r="F3" s="66">
        <v>45935.697048611109</v>
      </c>
      <c r="G3" s="67">
        <f ca="1">IFERROR(NOW()-F3,"")</f>
        <v>2.8218865743838251E-2</v>
      </c>
      <c r="H3" s="68">
        <v>45935.689398148148</v>
      </c>
      <c r="I3" s="73" t="str">
        <f>IFERROR(VLOOKUP(D3,DB!A:F,6,0),"")</f>
        <v>SCECO</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45935.725267476853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45935.725267476853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45935.725267476853</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45935.725267476853</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45935.725267476853</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45935.725267476853</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45935.725267476853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45935.725267476853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45935.725267476853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45935.725267476853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45935.725267476853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45935.725267476853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45935.725267476853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45935.725267476853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45935.725267476853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45935.725267476853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45935.725267476853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45935.725267476853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45935.725267476853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45935.725267476853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45935.725267476853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45935.725267476853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45935.725267476853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45935.725267476853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45935.725267476853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45935.725267476853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45935.725267476853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45935.725267476853</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244.07348506944254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128.99818414352194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110.72542951389187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0.29314942129713017</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29752</v>
      </c>
      <c r="E7" s="131" t="s">
        <v>38964</v>
      </c>
      <c r="F7" s="132">
        <v>45935.58148148148</v>
      </c>
      <c r="G7" s="133">
        <f ca="1">IFERROR(NOW()-F7,"-")</f>
        <v>0.14378599537303671</v>
      </c>
      <c r="H7" s="132">
        <v>45935.568981481483</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R2</v>
      </c>
      <c r="C8" s="18">
        <v>2</v>
      </c>
      <c r="D8" s="18" t="s">
        <v>30712</v>
      </c>
      <c r="E8" s="131"/>
      <c r="F8" s="132"/>
      <c r="G8" s="133">
        <f ca="1">IFERROR(NOW()-F8,"-")</f>
        <v>45935.725267476853</v>
      </c>
      <c r="H8" s="132"/>
      <c r="I8" s="18" t="str">
        <f>IFERROR(VLOOKUP(D8,DB!A:F,6,0),"")</f>
        <v>Generator-SG</v>
      </c>
      <c r="J8" s="18" t="str">
        <f>IFERROR(VLOOKUP(D8,DB!A:G,7,0),"")</f>
        <v>Good</v>
      </c>
      <c r="K8" s="19" t="s">
        <v>39058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45935.725267476853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45935.725267476853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45935.725267476853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45935.725267476853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45935.725267476853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45935.725267476853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45935.725267476853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45935.725267476853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45935.725267476853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45935.725267476853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45935.725267476853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45935.725267476853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45935.725267476853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45935.725267476853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45935.725267476853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45935.725267476853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45935.725267476853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45935.725267476853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45935.725267476853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45935.725267476853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45935.725267476853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45935.725267476853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45935.725267476853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45935.725267476853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45935.725267476853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45935.725267476853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45935.725267476853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45935.725267476853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45935.725267476853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45935.725267476853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45935.725267476853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45935.725267476853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45935.725267476853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45935.725267476853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45935.725267476853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45935.725267476853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45935.725267476853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45935.725267476853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45935.725267476853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45935.725267476853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45935.725267476853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45935.725267476853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45935.725267476853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45935.725267476853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45935.725267476853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45935.725267476853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45935.725267476853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45935.725267476853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45935.725267476853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45935.725267476853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45935.725267476853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45935.725267476853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45935.725267476853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45935.725267476853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45935.725267476853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45935.725267476853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45935.725267476853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45935.725267476853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45935.725267476853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45935.725267476853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45935.725267476853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45935.725267476853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45935.725267476853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45935.725267476853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45935.725267476853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45935.725267476853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45935.725267476853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45935.725267476853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45935.725267476853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45935.725267476853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45935.725267476853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45935.725267476853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45935.725267476853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45935.725267476853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45935.725267476853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45935.725267476853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45935.725267476853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45935.725267476853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45935.725267476853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45935.725267476853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45935.725267476853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45935.725267476853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45935.725267476853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45935.725267476853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45935.725267476853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45935.725267476853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45935.725267476853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45935.725267476853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45935.725267476853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45935.725267476853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45935.725267476853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45935.725267476853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45935.725267476853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45935.725267476853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45935.725267476853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45935.725267476853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45935.725267476853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45935.725267476853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45935.725267476853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45935.725267476853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45935.725267476853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45935.725267476853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45935.725267476853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45935.725267476853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45935.725267476853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45935.725267476853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45935.725267476853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45935.725267476853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45935.725267476853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45935.725267476853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45935.725267476853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45935.725267476853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45935.725267476853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45935.725267476853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45935.725267476853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45935.725267476853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45935.725267476853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45935.725267476853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45935.725267476853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45935.725267476853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45935.725267476853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45935.725267476853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45935.725267476853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45935.725267476853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45935.725267476853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45935.725267476853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45935.725267476853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45935.725267476853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45935.725267476853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45935.725267476853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45935.725267476853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45935.725267476853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45935.725267476853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45935.725267476853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45935.725267476853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45935.725267476853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45935.725267476853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45935.725267476853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45935.725267476853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45935.725267476853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45935.725267476853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45935.725267476853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45935.725267476853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45935.725267476853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45935.725267476853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45935.725267476853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45935.725267476853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45935.725267476853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45935.725267476853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45935.725267476853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45935.725267476853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45935.725267476853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45935.725267476853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45935.725267476853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45935.725267476853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45935.725267476853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45935.725267476853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45935.725267476853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45935.725267476853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45935.725267476853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45935.725267476853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45935.725267476853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45935.725267476853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45935.725267476853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45935.725267476853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45935.725267476853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45935.725267476853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45935.725267476853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45935.725267476853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45935.725267476853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45935.725267476853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45935.725267476853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45935.725267476853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45935.725267476853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45935.725267476853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45935.725267476853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45935.725267476853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45935.725267476853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45935.725267476853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45935.725267476853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45935.725267476853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45935.725267476853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45935.725267476853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45935.725267476853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45935.725267476853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45935.725267476853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45935.725267476853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45935.725267476853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45935.725267476853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45935.725267476853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45935.725267476853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45935.725267476853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45935.725267476853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45935.725267476853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45935.725267476853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45935.725267476853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45935.725267476853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45935.725267476853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45935.725267476853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45935.725267476853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45935.725267476853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45935.725267476853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45935.725267476853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45935.725267476853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45935.725267476853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45935.725267476853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45935.725267476853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45935.725267476853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45935.725267476853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45935.725267476853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45935.725267476853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45935.725267476853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45935.725267476853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45935.725267476853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45935.725267476853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45935.725267476853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45935.725267476853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45935.725267476853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45935.725267476853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45935.725267476853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45935.725267476853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45935.725267476853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45935.725267476853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45935.725267476853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45935.725267476853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45935.725267476853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45935.725267476853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45935.725267476853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45935.725267476853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45935.725267476853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45935.725267476853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45935.725267476853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45935.725267476853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45935.725267476853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45935.725267476853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45935.725267476853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45935.725267476853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45935.725267476853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45935.725267476853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45935.725267476853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45935.725267476853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45935.725267476853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45935.725267476853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45935.725267476853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45935.725267476853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45935.725267476853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45935.725267476853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45935.725267476853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45935.725267476853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45935.725267476853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45935.725267476853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45935.725267476853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45935.725267476853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45935.725267476853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45935.725267476853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45935.725267476853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45935.725267476853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45935.725267476853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45935.725267476853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45935.725267476853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45935.725267476853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45935.725267476853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45935.725267476853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45935.725267476853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45935.725267476853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45935.725267476853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45935.725267476853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45935.725267476853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45935.725267476853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45935.725267476853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45935.725267476853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45935.725267476853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45935.725267476853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45935.725267476853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45935.725267476853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45935.725267476853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45935.725267476853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45935.725267476853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45935.725267476853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45935.725267476853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45935.725267476853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45935.725267476853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45935.725267476853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45935.725267476853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45935.725267476853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45935.725267476853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45935.725267476853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45935.725267476853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45935.725267476853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45935.725267476853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45935.725267476853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45935.725267476853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45935.725267476853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45935.725267476853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45935.725267476853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45935.725267476853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45935.725267476853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45935.725267476853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45935.725267476853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45935.725267476853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45935.725267476853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45935.725267476853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45935.725267476853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45935.725267476853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45935.725267476853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45935.725267476853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45935.725267476853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45935.725267476853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45935.725267476853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45935.725267476853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45935.725267476853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45935.725267476853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45935.725267476853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45935.725267476853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45935.725267476853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45935.725267476853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45935.725267476853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45935.725267476853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45935.725267476853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45935.725267476853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45935.725267476853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45935.725267476853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45935.725267476853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45935.725267476853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45935.725267476853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45935.725267476853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45935.725267476853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45935.725267476853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45935.725267476853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45935.725267476853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45935.725267476853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45935.725267476853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45935.725267476853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45935.725267476853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45935.725267476853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45935.725267476853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45935.725267476853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45935.725267476853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45935.725267476853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45935.725267476853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45935.725267476853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45935.725267476853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45935.725267476853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45935.725267476853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45935.725267476853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45935.725267476853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45935.725267476853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45935.725267476853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45935.725267476853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45935.725267476853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45935.725267476853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45935.725267476853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45935.725267476853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45935.725267476853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45935.725267476853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45935.725267476853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45935.725267476853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45935.725267476853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45935.725267476853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45935.725267476853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45935.725267476853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45935.725267476853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45935.725267476853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45935.725267476853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45935.725267476853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45935.725267476853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45935.725267476853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45935.725267476853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45935.725267476853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45935.725267476853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45935.725267476853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45935.725267476853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45935.725267476853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45935.725267476853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45935.725267476853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45935.725267476853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45935.725267476853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45935.725267476853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45935.725267476853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45935.725267476853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45935.725267476853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45935.725267476853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45935.725267476853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45935.725267476853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45935.725267476853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45935.725267476853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45935.725267476853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45935.725267476853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45935.725267476853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45935.725267476853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45935.725267476853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45935.725267476853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45935.725267476853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45935.725267476853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45935.725267476853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45935.725267476853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45935.725267476853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45935.725267476853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45935.725267476853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45935.725267476853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45935.725267476853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45935.725267476853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45935.725267476853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45935.725267476853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45935.725267476853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45935.725267476853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45935.725267476853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45935.725267476853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45935.725267476853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45935.725267476853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45935.725267476853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45935.725267476853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45935.725267476853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45935.725267476853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45935.725267476853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45935.725267476853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45935.725267476853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45935.725267476853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45935.725267476853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45935.725267476853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45935.725267476853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45935.725267476853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45935.725267476853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45935.725267476853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45935.725267476853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45935.725267476853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45935.725267476853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45935.725267476853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45935.725267476853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45935.725267476853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45935.725267476853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45935.725267476853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45935.725267476853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45935.725267476853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45935.725267476853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45935.725267476853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45935.725267476853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45935.725267476853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45935.725267476853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45935.725267476853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45935.725267476853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45935.725267476853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45935.725267476853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45935.725267476853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45935.725267476853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45935.725267476853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45935.725267476853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45935.725267476853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45935.725267476853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45935.725267476853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45935.725267476853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45935.725267476853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45935.725267476853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45935.725267476853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45935.725267476853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45935.725267476853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45935.725267476853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45935.725267476853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45935.725267476853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45935.725267476853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45935.725267476853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45935.725267476853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45935.725267476853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45935.725267476853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45935.725267476853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45935.725267476853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45935.725267476853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45935.725267476853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45935.725267476853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45935.725267476853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45935.725267476853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45935.725267476853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45935.725267476853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45935.725267476853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45935.725267476853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45935.725267476853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45935.725267476853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45935.725267476853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45935.725267476853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45935.725267476853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45935.725267476853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45935.725267476853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45935.725267476853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45935.725267476853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45935.725267476853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45935.725267476853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45935.725267476853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45935.725267476853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45935.725267476853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45935.725267476853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45935.725267476853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45935.725267476853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45935.725267476853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45935.725267476853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45935.725267476853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45935.725267476853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45935.725267476853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45935.725267476853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45935.725267476853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45935.725267476853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45935.725267476853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45935.725267476853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45935.725267476853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45935.725267476853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45935.725267476853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45935.725267476853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45935.725267476853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45935.725267476853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45935.725267476853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45935.725267476853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45935.725267476853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45935.725267476853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45935.725267476853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45935.725267476853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45935.725267476853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45935.725267476853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45935.725267476853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45935.725267476853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45935.725267476853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45935.725267476853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45935.725267476853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45935.725267476853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45935.725267476853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45935.725267476853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45935.725267476853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45935.725267476853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45935.725267476853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45935.725267476853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45935.725267476853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45935.725267476853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45935.725267476853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45935.725267476853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45935.725267476853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45935.725267476853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45935.725267476853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45935.725267476853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45935.725267476853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45935.725267476853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45935.725267476853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45935.725267476853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45935.725267476853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45935.725267476853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45935.725267476853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45935.725267476853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45935.725267476853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45935.725267476853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45935.725267476853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45935.725267476853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45935.725267476853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45935.725267476853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45935.725267476853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45935.725267476853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45935.725267476853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45935.725267476853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45935.725267476853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45935.725267476853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45935.725267476853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45935.725267476853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45935.725267476853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45935.725267476853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45935.725267476853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45935.725267476853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45935.725267476853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45935.725267476853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45935.725267476853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45935.725267476853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45935.725267476853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45935.725267476853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45935.725267476853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45935.725267476853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45935.725267476853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45935.725267476853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45935.725267476853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45935.725267476853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45935.725267476853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45935.725267476853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45935.725267476853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45935.725267476853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45935.725267476853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45935.725267476853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45935.725267476853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45935.725267476853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45935.725267476853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45935.725267476853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45935.725267476853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45935.725267476853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45935.725267476853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45935.725267476853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45935.725267476853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45935.725267476853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45935.725267476853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45935.725267476853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45935.725267476853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45935.725267476853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45935.725267476853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45935.725267476853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45935.725267476853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45935.725267476853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45935.725267476853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45935.725267476853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45935.725267476853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45935.725267476853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45935.725267476853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45935.725267476853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45935.725267476853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45935.725267476853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45935.725267476853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45935.725267476853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45935.725267476853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45935.725267476853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45935.725267476853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45935.725267476853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45935.725267476853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45935.725267476853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45935.725267476853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45935.725267476853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45935.725267476853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45935.725267476853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45935.725267476853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45935.725267476853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45935.725267476853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45935.725267476853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45935.725267476853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45935.725267476853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45935.725267476853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45935.725267476853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45935.725267476853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45935.725267476853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45935.725267476853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45935.725267476853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45935.725267476853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45935.725267476853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45935.725267476853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45935.725267476853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45935.725267476853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45935.725267476853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45935.725267476853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45935.725267476853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45935.725267476853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45935.725267476853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45935.725267476853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45935.725267476853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45935.725267476853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45935.725267476853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45935.725267476853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45935.725267476853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45935.725267476853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45935.725267476853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45935.725267476853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45935.725267476853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45935.725267476853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45935.725267476853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45935.725267476853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45935.725267476853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45935.725267476853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45935.725267476853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45935.725267476853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45935.725267476853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45935.725267476853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45935.725267476853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45935.725267476853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45935.725267476853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45935.725267476853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45935.725267476853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45935.725267476853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45935.725267476853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45935.725267476853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45935.725267476853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45935.725267476853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45935.725267476853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45935.725267476853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45935.725267476853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45935.725267476853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45935.725267476853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45935.725267476853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45935.725267476853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45935.725267476853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45935.725267476853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45935.725267476853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45935.725267476853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45935.725267476853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45935.725267476853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45935.725267476853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45935.725267476853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45935.725267476853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45935.725267476853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45935.725267476853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45935.725267476853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45935.725267476853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45935.725267476853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45935.725267476853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45935.725267476853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45935.725267476853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45935.725267476853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45935.725267476853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45935.725267476853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45935.725267476853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45935.725267476853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45935.725267476853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45935.725267476853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45935.725267476853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45935.725267476853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45935.725267476853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45935.725267476853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45935.725267476853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45935.725267476853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45935.725267476853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45935.725267476853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45935.725267476853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45935.725267476853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45935.725267476853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45935.725267476853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45935.725267476853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45935.725267476853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45935.725267476853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45935.725267476853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45935.725267476853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45935.725267476853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45935.725267476853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45935.725267476853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45935.725267476853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45935.725267476853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45935.725267476853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45935.725267476853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45935.725267476853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45935.725267476853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45935.725267476853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45935.725267476853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45935.725267476853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45935.725267476853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45935.725267476853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45935.725267476853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45935.725267476853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45935.725267476853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45935.725267476853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45935.725267476853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45935.725267476853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45935.725267476853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45935.725267476853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45935.725267476853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45935.725267476853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45935.725267476853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45935.725267476853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45935.725267476853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45935.725267476853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45935.725267476853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45935.725267476853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45935.725267476853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45935.725267476853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45935.725267476853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45935.725267476853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45935.725267476853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45935.725267476853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45935.725267476853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45935.725267476853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45935.725267476853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45935.725267476853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45935.725267476853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45935.725267476853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45935.725267476853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45935.725267476853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45935.725267476853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45935.725267476853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45935.725267476853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45935.725267476853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45935.725267476853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45935.725267476853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45935.725267476853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45935.725267476853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45935.725267476853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45935.725267476853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45935.725267476853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45935.725267476853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45935.725267476853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45935.725267476853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45935.725267476853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45935.725267476853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45935.725267476853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45935.725267476853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45935.725267476853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45935.725267476853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45935.725267476853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45935.725267476853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45935.725267476853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45935.725267476853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45935.725267476853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45935.725267476853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45935.725267476853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45935.725267476853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45935.725267476853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45935.725267476853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45935.725267476853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45935.725267476853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45935.725267476853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45935.725267476853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45935.725267476853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45935.725267476853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45935.725267476853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45935.725267476853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45935.725267476853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45935.725267476853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45935.725267476853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45935.725267476853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45935.725267476853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45935.725267476853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45935.725267476853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45935.725267476853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45935.725267476853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45935.725267476853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45935.725267476853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45935.725267476853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45935.725267476853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45935.725267476853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45935.725267476853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45935.725267476853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45935.725267476853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45935.725267476853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45935.725267476853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45935.725267476853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45935.725267476853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45935.725267476853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45935.725267476853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45935.725267476853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45935.725267476853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45935.725267476853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45935.725267476853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45935.725267476853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45935.725267476853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45935.725267476853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45935.725267476853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45935.725267476853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45935.725267476853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45935.725267476853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45935.725267476853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45935.725267476853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45935.725267476853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45935.725267476853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45935.725267476853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45935.725267476853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45935.725267476853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45935.725267476853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45935.725267476853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45935.725267476853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45935.725267476853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45935.725267476853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45935.725267476853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45935.725267476853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45935.725267476853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45935.725267476853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45935.725267476853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45935.725267476853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45935.725267476853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45935.725267476853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45935.725267476853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45935.725267476853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45935.725267476853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45935.725267476853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45935.725267476853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45935.725267476853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45935.725267476853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45935.725267476853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45935.725267476853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45935.725267476853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45935.725267476853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45935.725267476853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45935.725267476853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45935.725267476853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45935.725267476853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45935.725267476853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45935.725267476853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45935.725267476853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45935.725267476853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45935.725267476853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45935.725267476853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45935.725267476853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45935.725267476853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45935.725267476853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45935.725267476853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45935.725267476853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45935.725267476853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45935.725267476853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45935.725267476853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45935.725267476853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45935.725267476853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45935.725267476853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45935.725267476853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45935.725267476853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45935.725267476853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45935.725267476853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45935.725267476853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45935.725267476853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45935.725267476853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45935.725267476853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45935.725267476853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45935.725267476853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45935.725267476853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45935.725267476853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45935.725267476853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45935.725267476853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45935.725267476853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45935.725267476853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45935.725267476853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45935.725267476853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45935.725267476853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45935.725267476853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45935.725267476853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45935.725267476853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45935.725267476853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45935.725267476853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45935.725267476853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45935.725267476853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45935.725267476853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45935.725267476853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45935.725267476853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45935.725267476853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45935.725267476853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45935.725267476853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45935.725267476853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45935.725267476853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45935.725267476853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45935.725267476853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45935.725267476853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45935.725267476853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45935.725267476853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45935.725267476853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45935.725267476853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45935.725267476853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45935.725267476853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45935.725267476853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45935.725267476853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45935.725267476853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45935.725267476853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45935.725267476853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45935.725267476853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45935.725267476853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45935.725267476853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45935.725267476853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45935.725267476853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45935.725267476853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45935.725267476853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45935.725267476853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45935.725267476853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45935.725267476853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45935.725267476853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45935.725267476853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45935.725267476853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45935.725267476853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45935.725267476853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45935.725267476853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45935.725267476853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45935.725267476853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45935.725267476853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45935.725267476853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45935.725267476853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45935.725267476853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45935.725267476853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45935.725267476853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45935.725267476853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45935.725267476853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45935.725267476853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45935.725267476853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45935.725267476853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45935.725267476853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45935.725267476853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45935.725267476853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45935.725267476853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45935.725267476853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45935.725267476853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45935.725267476853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45935.725267476853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45935.725267476853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45935.725267476853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45935.725267476853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45935.725267476853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45935.725267476853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45935.725267476853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45935.725267476853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45935.725267476853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45935.725267476853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45935.725267476853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45935.725267476853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45935.725267476853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45935.725267476853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45935.725267476853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45935.725267476853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45935.725267476853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45935.725267476853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45935.725267476853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45935.725267476853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45935.725267476853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45935.725267476853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45935.725267476853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45935.725267476853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45935.725267476853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45935.725267476853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45935.725267476853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45935.725267476853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45935.725267476853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45935.725267476853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45935.725267476853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45935.725267476853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45935.725267476853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45935.725267476853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45935.725267476853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45935.725267476853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45935.725267476853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45935.725267476853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45935.725267476853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45935.725267476853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45935.725267476853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45935.725267476853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45935.725267476853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45935.725267476853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45935.725267476853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45935.725267476853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45935.725267476853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45935.725267476853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45935.725267476853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45935.725267476853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45935.725267476853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45935.725267476853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45935.725267476853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45935.725267476853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45935.725267476853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45935.725267476853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45935.725267476853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45935.725267476853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45935.725267476853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45935.725267476853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45935.725267476853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45935.725267476853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45935.725267476853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45935.725267476853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45935.725267476853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45935.725267476853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45935.725267476853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45935.725267476853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45935.725267476853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45935.725267476853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45935.725267476853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45935.725267476853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45935.725267476853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45935.725267476853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45935.725267476853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45935.725267476853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45935.725267476853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45935.725267476853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45935.725267476853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45935.725267476853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45935.725267476853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45935.725267476853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45935.725267476853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45935.725267476853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45935.725267476853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45935.725267476853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45935.725267476853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45935.725267476853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45935.725267476853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45935.725267476853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45935.725267476853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45935.725267476853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45935.725267476853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45935.725267476853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45935.725267476853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45935.725267476853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45935.725267476853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45935.725267476853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45935.725267476853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45935.725267476853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45935.725267476853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45935.725267476853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45935.725267476853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45935.725267476853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45935.725267476853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45935.725267476853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45935.725267476853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45935.725267476853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45935.725267476853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45935.725267476853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45935.725267476853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45935.725267476853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45935.725267476853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45935.725267476853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45935.725267476853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45935.725267476853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45935.725267476853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45935.725267476853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45935.725267476853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45935.725267476853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45935.725267476853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45935.725267476853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45935.725267476853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45935.725267476853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45935.725267476853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45935.725267476853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45935.725267476853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45935.725267476853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45935.725267476853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45935.725267476853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45935.725267476853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45935.725267476853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45935.725267476853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45935.725267476853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45935.725267476853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45935.725267476853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45935.725267476853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45935.725267476853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45935.725267476853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45935.725267476853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45935.725267476853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45935.725267476853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45935.725267476853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45935.725267476853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45935.725267476853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45935.725267476853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45935.725267476853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45935.725267476853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45935.725267476853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45935.725267476853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45935.725267476853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45935.725267476853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45935.725267476853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45935.725267476853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45935.725267476853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45935.725267476853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45935.725267476853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45935.725267476853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45935.725267476853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45935.725267476853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45935.725267476853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45935.725267476853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45935.725267476853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45935.725267476853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45935.725267476853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45935.725267476853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45935.725267476853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45935.725267476853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45935.725267476853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45935.725267476853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45935.725267476853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45935.725267476853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45935.725267476853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45935.725267476853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45935.725267476853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45935.725267476853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45935.725267476853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45935.725267476853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45935.725267476853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45935.725267476853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45935.725267476853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45935.725267476853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45935.725267476853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45935.725267476853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45935.725267476853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45935.725267476853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45935.725267476853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45935.725267476853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45935.725267476853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45935.725267476853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45935.725267476853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45935.725267476853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45935.725267476853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45935.725267476853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45935.725267476853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45935.725267476853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45935.725267476853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45935.725267476853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45935.725267476853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45935.725267476853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45935.725267476853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45935.725267476853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45935.725267476853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45935.725267476853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45935.725267476853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45935.725267476853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45935.725267476853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45935.725267476853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45935.725267476853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45935.725267476853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45935.725267476853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45935.725267476853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45935.725267476853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45935.725267476853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45935.725267476853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45935.725267476853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45935.725267476853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45935.725267476853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45935.725267476853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45935.725267476853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45935.725267476853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45935.725267476853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45935.725267476853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45935.725267476853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45935.725267476853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45935.725267476853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45935.725267476853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45935.725267476853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45935.725267476853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45935.725267476853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45935.725267476853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45935.725267476853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45935.725267476853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45935.725267476853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45935.725267476853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45935.725267476853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45935.725267476853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45935.725267476853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45935.725267476853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45935.725267476853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45935.725267476853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45935.725267476853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45935.725267476853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45935.725267476853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45935.725267476853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45935.725267476853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45935.725267476853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45935.725267476853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45935.725267476853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45935.725267476853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45935.725267476853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45935.725267476853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45935.725267476853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45935.725267476853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45935.725267476853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45935.725267476853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45935.725267476853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45935.725267476853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45935.725267476853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45935.725267476853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45935.725267476853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45935.725267476853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45935.725267476853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45935.725267476853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45935.725267476853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45935.725267476853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45935.725267476853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45935.725267476853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45935.725267476853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45935.725267476853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45935.725267476853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45935.725267476853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45935.725267476853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45935.725267476853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45935.725267476853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45935.725267476853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45935.725267476853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45935.725267476853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45935.725267476853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45935.725267476853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45935.725267476853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45935.725267476853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45935.725267476853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45935.725267476853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45935.725267476853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45935.725267476853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45935.725267476853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45935.725267476853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45935.725267476853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45935.725267476853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45935.725267476853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45935.725267476853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45935.725267476853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45935.725267476853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45935.725267476853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45935.725267476853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45935.725267476853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45935.725267476853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45935.725267476853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45935.725267476853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45935.725267476853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45935.725267476853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45935.725267476853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45935.725267476853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45935.725267476853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45935.725267476853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45935.725267476853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45935.725267476853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45935.725267476853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45935.725267476853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45935.725267476853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45935.725267476853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45935.725267476853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45935.725267476853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45935.725267476853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45935.725267476853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45935.725267476853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45935.725267476853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45935.725267476853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45935.725267476853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45935.725267476853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45935.725267476853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45935.725267476853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45935.725267476853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45935.725267476853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45935.725267476853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45935.725267476853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45935.725267476853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45935.725267476853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45935.725267476853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45935.725267476853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45935.725267476853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45935.725267476853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45935.725267476853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45935.725267476853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45935.725267476853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45935.725267476853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45935.725267476853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45935.725267476853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45935.725267476853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45935.725267476853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45935.725267476853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45935.725267476853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45935.725267476853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45935.725267476853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45935.725267476853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45935.725267476853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45935.725267476853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45935.725267476853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45935.725267476853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45935.725267476853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45935.725267476853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45935.725267476853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45935.725267476853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45935.725267476853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45935.725267476853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45935.725267476853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45935.725267476853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45935.725267476853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45935.725267476853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45935.725267476853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45935.725267476853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45935.725267476853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45935.725267476853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45935.725267476853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45935.725267476853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45935.725267476853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45935.725267476853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45935.725267476853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45935.725267476853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45935.725267476853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45935.725267476853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45935.725267476853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45935.725267476853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45935.725267476853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45935.725267476853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45935.725267476853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45935.725267476853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45935.725267476853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45935.725267476853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45935.725267476853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45935.725267476853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45935.725267476853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45935.725267476853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45935.725267476853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45935.725267476853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45935.725267476853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45935.725267476853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45935.725267476853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45935.725267476853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45935.725267476853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45935.725267476853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45935.725267476853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45935.725267476853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45935.725267476853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45935.725267476853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45935.725267476853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45935.725267476853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45935.725267476853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45935.725267476853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45935.725267476853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45935.725267476853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45935.725267476853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45935.725267476853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45935.725267476853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45935.725267476853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45935.725267476853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45935.725267476853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45935.725267476853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45935.725267476853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45935.725267476853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45935.725267476853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45935.725267476853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45935.725267476853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45935.725267476853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45935.725267476853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45935.725267476853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45935.725267476853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45935.725267476853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45935.725267476853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45935.725267476853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45935.725267476853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45935.725267476853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45935.725267476853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45935.725267476853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45935.725267476853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45935.725267476853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45935.725267476853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45935.725267476853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45935.725267476853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45935.725267476853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45935.725267476853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45935.725267476853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45935.725267476853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45935.725267476853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45935.725267476853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45935.725267476853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45935.725267476853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45935.725267476853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45935.725267476853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45935.725267476853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45935.725267476853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45935.725267476853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45935.725267476853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45935.725267476853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45935.725267476853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45935.725267476853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45935.725267476853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45935.725267476853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45935.725267476853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45935.725267476853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45935.725267476853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45935.725267476853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45935.725267476853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45935.725267476853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45935.725267476853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45935.725267476853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45935.725267476853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45935.725267476853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45935.725267476853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45935.725267476853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45935.725267476853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45935.725267476853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45935.725267476853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45935.725267476853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45935.725267476853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45935.725267476853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45935.725267476853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45935.725267476853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45935.725267476853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45935.725267476853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45935.725267476853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45935.725267476853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45935.725267476853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45935.725267476853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45935.725267476853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45935.725267476853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45935.725267476853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45935.725267476853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45935.725267476853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45935.725267476853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45935.725267476853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45935.725267476853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45935.725267476853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45935.725267476853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45935.725267476853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45935.725267476853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45935.725267476853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45935.725267476853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45935.725267476853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45935.725267476853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45935.725267476853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45935.725267476853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45935.725267476853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45935.725267476853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45935.725267476853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45935.725267476853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45935.725267476853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45935.725267476853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45935.725267476853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45935.725267476853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45935.725267476853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45935.725267476853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45935.725267476853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45935.725267476853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45935.725267476853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45935.725267476853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45935.725267476853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45935.725267476853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45935.725267476853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45935.725267476853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45935.725267476853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45935.725267476853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45935.725267476853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45935.725267476853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45935.725267476853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45935.725267476853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45935.725267476853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45935.725267476853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45935.725267476853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45935.725267476853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45935.725267476853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45935.725267476853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45935.725267476853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45935.725267476853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45935.725267476853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45935.725267476853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45935.725267476853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45935.725267476853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45935.725267476853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45935.725267476853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45935.725267476853</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232.24454988425714</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0.56832303240662441</v>
      </c>
      <c r="H3" s="113">
        <v>45935.07104166667</v>
      </c>
      <c r="I3" s="110" t="str">
        <f>IFERROR(VLOOKUP(D3,DB!A:F,6,0),"")</f>
        <v>Generator-SG</v>
      </c>
      <c r="J3" s="110" t="str">
        <f>IFERROR(VLOOKUP(D3,DB!A:G,7,0),"")</f>
        <v>Good</v>
      </c>
      <c r="K3" s="115" t="s">
        <v>39062</v>
      </c>
      <c r="L3" s="107" t="str">
        <f>IFERROR(VLOOKUP(D3,DB!A:I,9,0),"")</f>
        <v>Latis</v>
      </c>
    </row>
    <row r="4" spans="1:16" ht="15" customHeight="1">
      <c r="A4" s="110" t="s">
        <v>39063</v>
      </c>
      <c r="B4" s="110" t="str">
        <f>IFERROR(VLOOKUP(D4,DB!A:K,11,0),"")</f>
        <v>R4</v>
      </c>
      <c r="C4" s="111">
        <v>3</v>
      </c>
      <c r="D4" s="107" t="s">
        <v>35137</v>
      </c>
      <c r="E4" s="112" t="s">
        <v>38964</v>
      </c>
      <c r="F4" s="113">
        <v>45935.523263888892</v>
      </c>
      <c r="G4" s="114">
        <f ca="1">IFERROR(NOW()-F4,"")</f>
        <v>0.20200358796137152</v>
      </c>
      <c r="H4" s="113">
        <v>45935.516099537039</v>
      </c>
      <c r="I4" s="110" t="str">
        <f>IFERROR(VLOOKUP(D4,DB!A:F,6,0),"")</f>
        <v>Generator-SG</v>
      </c>
      <c r="J4" s="110" t="str">
        <f>IFERROR(VLOOKUP(D4,DB!A:G,7,0),"")</f>
        <v>Dead</v>
      </c>
      <c r="K4" s="115" t="s">
        <v>39064</v>
      </c>
      <c r="L4" s="107" t="str">
        <f>IFERROR(VLOOKUP(D4,DB!A:I,9,0),"")</f>
        <v>Latis</v>
      </c>
    </row>
    <row r="5" spans="1:16" ht="15" customHeight="1">
      <c r="A5" s="110" t="s">
        <v>39065</v>
      </c>
      <c r="B5" s="110" t="str">
        <f>IFERROR(VLOOKUP(D5,DB!A:K,11,0),"")</f>
        <v>R4</v>
      </c>
      <c r="C5" s="111">
        <v>1</v>
      </c>
      <c r="D5" s="107" t="s">
        <v>34306</v>
      </c>
      <c r="E5" s="112" t="s">
        <v>38964</v>
      </c>
      <c r="F5" s="113">
        <v>45934.995312500003</v>
      </c>
      <c r="G5" s="114">
        <f ca="1">IFERROR(NOW()-F5,"")</f>
        <v>0.7299549768504221</v>
      </c>
      <c r="H5" s="113">
        <v>45935.675949074073</v>
      </c>
      <c r="I5" s="110" t="str">
        <f>IFERROR(VLOOKUP(D5,DB!A:F,6,0),"")</f>
        <v>SCECO</v>
      </c>
      <c r="J5" s="110" t="str">
        <f>IFERROR(VLOOKUP(D5,DB!A:G,7,0),"")</f>
        <v>Dead</v>
      </c>
      <c r="K5" s="115" t="s">
        <v>39066</v>
      </c>
      <c r="L5" s="107" t="str">
        <f>IFERROR(VLOOKUP(D5,DB!A:I,9,0),"")</f>
        <v>Latis</v>
      </c>
    </row>
    <row r="6" spans="1:16" ht="15" customHeight="1">
      <c r="A6" s="110"/>
      <c r="B6" s="110" t="str">
        <f>IFERROR(VLOOKUP(D6,DB!A:K,11,0),"")</f>
        <v/>
      </c>
      <c r="C6" s="111"/>
      <c r="D6" s="107"/>
      <c r="E6" s="112"/>
      <c r="F6" s="113"/>
      <c r="G6" s="114">
        <f ca="1">IFERROR(NOW()-F6,"")</f>
        <v>45935.725267476853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45935.725267476853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45935.725267476853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45935.725267476853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45935.725267476853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45935.725267476853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45935.725267476853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45935.725267476853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45935.725267476853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45935.725267476853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45935.725267476853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45935.725267476853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45935.725267476853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45935.725267476853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45935.725267476853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45935.725267476853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45935.725267476853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45935.725267476853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45935.725267476853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45935.725267476853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45935.725267476853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45935.725267476853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45935.725267476853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45935.725267476853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45935.725267476853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45935.725267476853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45935.725267476853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45935.725267476853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45935.725267476853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45935.725267476853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45935.725267476853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45935.725267476853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45935.725267476853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45935.725267476853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45935.725267476853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45935.725267476853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45935.725267476853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45935.725267476853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45935.725267476853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45935.725267476853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45935.725267476853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45935.725267476853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45935.725267476853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45935.725267476853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45935.725267476853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45935.725267476853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45935.725267476853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45935.725267476853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45935.725267476853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45935.725267476853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45935.725267476853</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43.893207291665021</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9.536390162036696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38468</v>
      </c>
      <c r="E4" s="37" t="s">
        <v>38967</v>
      </c>
      <c r="F4" s="38">
        <v>45935.706469907411</v>
      </c>
      <c r="G4" s="39">
        <f ca="1">IFERROR(NOW()-F4,"-")</f>
        <v>1.8797569442540407E-2</v>
      </c>
      <c r="H4" s="38">
        <v>45935.700486111113</v>
      </c>
      <c r="I4" s="37" t="str">
        <f>IFERROR(VLOOKUP(D4,DB!A:F,6,0),"")</f>
        <v>SCECO</v>
      </c>
      <c r="J4" s="37" t="str">
        <f>IFERROR(VLOOKUP(D4,DB!A:G,7,0),"")</f>
        <v>Haj Removal</v>
      </c>
      <c r="K4" s="37" t="s">
        <v>39072</v>
      </c>
      <c r="L4" s="37" t="str">
        <f>IFERROR(VLOOKUP(D4,DB!A:I,9,0),"")</f>
        <v>Latis</v>
      </c>
      <c r="M4" s="136"/>
    </row>
    <row r="5" spans="1:13" ht="15">
      <c r="A5" s="37"/>
      <c r="B5" s="37" t="str">
        <f>IFERROR(VLOOKUP(D5,DB!A:K,11,0),"")</f>
        <v/>
      </c>
      <c r="C5" s="37"/>
      <c r="D5"/>
      <c r="E5" s="37"/>
      <c r="F5" s="38"/>
      <c r="G5" s="39">
        <f ca="1">IFERROR(NOW()-F5,"-")</f>
        <v>45935.725267476853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45935.725267476853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45935.725267476853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45935.725267476853</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45935.725267476853</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45935.725267476853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45935.725267476853</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45935.725267476853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45935.725267476853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45935.725267476853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45935.725267476853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45935.725267476853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45935.725267476853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45935.725267476853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45935.725267476853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45935.725267476853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45935.725267476853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45935.725267476853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45935.725267476853</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45935.725267476853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45935.725267476853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45935.725267476853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45935.725267476853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45935.725267476853</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45935.725267476853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45935.725267476853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45935.725267476853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45935.725267476853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45935.725267476853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45935.725267476853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45935.725267476853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45935.725267476853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45935.725267476853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45935.725267476853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45935.725267476853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45935.725267476853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45935.725267476853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45935.725267476853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45935.725267476853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45935.725267476853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45935.725267476853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45935.725267476853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45935.725267476853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45935.725267476853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45935.725267476853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45935.725267476853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45935.725267476853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45935.725267476853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45935.725267476853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45935.725267476853</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45935.725267476853</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45935.725267476853</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45935.725267476853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45935.725267476853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45935.725267476853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45935.725267476853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45935.725267476853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45935.725267476853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45935.725267476853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45935.725267476853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45935.725267476853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45935.725267476853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45935.725267476853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45935.725267476853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45935.725267476853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45935.725267476853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45935.725267476853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45935.725267476853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45935.725267476853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45935.725267476853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45935.725267476853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45935.725267476853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45935.725267476853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45935.725267476853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45935.725267476853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45935.725267476853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45935.725267476853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45935.725267476853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45935.725267476853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45935.725267476853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45935.725267476853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45935.725267476853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45935.725267476853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45935.725267476853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45935.725267476853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45935.725267476853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45935.725267476853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45935.725267476853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45935.725267476853</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45935.725267476853</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45935.725267476853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45935.725267476853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45935.725267476853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45935.725267476853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45935.725267476853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45935.725267476853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45935.725267476853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45935.725267476853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45935.725267476853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45935.725267476853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45935.725267476853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45935.725267476853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45935.725267476853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45935.725267476853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45935.725267476853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45935.725267476853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45935.725267476853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45935.725267476853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45935.725267476853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45935.725267476853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45935.725267476853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45935.725267476853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45935.725267476853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45935.725267476853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45935.725267476853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45935.725267476853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45935.725267476853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45935.725267476853</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45935.725267476853</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45935.725267476853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45935.725267476853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45935.725267476853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45935.725267476853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45935.725267476853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45935.725267476853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45935.725267476853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45935.725267476853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45935.725267476853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45935.725267476853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45935.725267476853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45935.725267476853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45935.725267476853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45935.725267476853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45935.725267476853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45935.725267476853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45935.725267476853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45935.725267476853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45935.725267476853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45935.725267476853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45935.725267476853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45935.725267476853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45935.725267476853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45935.725267476853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45935.725267476853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45935.725267476853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45935.725267476853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45935.725267476853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45935.725267476853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45935.725267476853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45935.725267476853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45935.725267476853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45935.725267476853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45935.725267476853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45935.725267476853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45935.725267476853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45935.725267476853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45935.725267476853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45935.725267476853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45935.725267476853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45935.725267476853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45935.725267476853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45935.725267476853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45935.725267476853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45935.725267476853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45935.725267476853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45935.725267476853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45935.725267476853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45935.725267476853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45935.725267476853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45935.725267476853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45935.725267476853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45935.725267476853</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45935.725267476853</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2"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8.9524202546308516</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45935.725267476853</v>
      </c>
      <c r="H3" s="139">
        <v>45927.987534722219</v>
      </c>
      <c r="I3" s="120" t="str">
        <f>IFERROR(VLOOKUP(D3,DB!A:F,6,0),"")</f>
        <v>SCECO</v>
      </c>
      <c r="J3" s="120" t="str">
        <f>IFERROR(VLOOKUP(D3,DB!A:G,7,0),"")</f>
        <v>Vandalized</v>
      </c>
      <c r="K3" s="137" t="s">
        <v>39076</v>
      </c>
      <c r="L3" s="126" t="str">
        <f>IFERROR(VLOOKUP(D3,DB!A:I,9,0),"")</f>
        <v>Latis</v>
      </c>
    </row>
    <row r="4" spans="1:16383" ht="31.5" customHeight="1">
      <c r="A4" s="137" t="s">
        <v>39077</v>
      </c>
      <c r="B4" s="120" t="s">
        <v>5398</v>
      </c>
      <c r="C4" s="137">
        <v>1</v>
      </c>
      <c r="D4" s="120" t="s">
        <v>32861</v>
      </c>
      <c r="E4" s="137" t="s">
        <v>39074</v>
      </c>
      <c r="F4" s="138">
        <v>45933.880972222221</v>
      </c>
      <c r="G4" s="89">
        <f ca="1">IFERROR(NOW()-F4,"-")</f>
        <v>1.8442952546320157</v>
      </c>
      <c r="H4" s="139">
        <v>45929.455266203702</v>
      </c>
      <c r="I4" s="120" t="str">
        <f>IFERROR(VLOOKUP(D4,DB!A:F,6,0),"")</f>
        <v>SCECO</v>
      </c>
      <c r="J4" s="120" t="str">
        <f>IFERROR(VLOOKUP(D4,DB!A:G,7,0),"")</f>
        <v>In progress</v>
      </c>
      <c r="K4" s="137" t="s">
        <v>39075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20" t="s">
        <v>5398</v>
      </c>
      <c r="C5" s="137">
        <v>1</v>
      </c>
      <c r="D5" s="120" t="s">
        <v>33408</v>
      </c>
      <c r="E5" s="137" t="s">
        <v>38964</v>
      </c>
      <c r="F5" s="138">
        <v>45934.942245370374</v>
      </c>
      <c r="G5" s="89">
        <f ca="1">IFERROR(NOW()-F5,"-")</f>
        <v>0.78302210647962056</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39079</v>
      </c>
      <c r="B6" s="120" t="str">
        <f>IFERROR(VLOOKUP(D6,DB!A:K,11,0),"")</f>
        <v>R6</v>
      </c>
      <c r="C6" s="137">
        <v>1</v>
      </c>
      <c r="D6" s="120" t="s">
        <v>31997</v>
      </c>
      <c r="E6" s="137" t="s">
        <v>39074</v>
      </c>
      <c r="F6" s="139">
        <v>45935.599016203705</v>
      </c>
      <c r="G6" s="89">
        <f ca="1">IFERROR(NOW()-F6,"-")</f>
        <v>0.12625127314822748</v>
      </c>
      <c r="H6" s="139">
        <v>45935.565289351849</v>
      </c>
      <c r="I6" s="120" t="str">
        <f>IFERROR(VLOOKUP(D6,DB!A:F,6,0),"")</f>
        <v>SCECO</v>
      </c>
      <c r="J6" s="120" t="str">
        <f>IFERROR(VLOOKUP(D6,DB!A:G,7,0),"")</f>
        <v>Dead</v>
      </c>
      <c r="K6" s="137" t="s">
        <v>39080</v>
      </c>
      <c r="L6" s="126" t="str">
        <f>IFERROR(VLOOKUP(D6,DB!A:I,9,0),"")</f>
        <v>Latis</v>
      </c>
    </row>
    <row r="7" spans="1:16383" ht="31.5" customHeight="1">
      <c r="A7" s="121" t="s">
        <v>24</v>
      </c>
      <c r="B7" s="120" t="str">
        <f>IFERROR(VLOOKUP(D7,DB!A:K,11,0),"")</f>
        <v>R6</v>
      </c>
      <c r="C7" s="122">
        <v>1</v>
      </c>
      <c r="D7" s="120" t="s">
        <v>36643</v>
      </c>
      <c r="E7" s="123"/>
      <c r="F7" s="124"/>
      <c r="G7" s="89">
        <f ca="1">IFERROR(NOW()-F7,"-")</f>
        <v>45935.725267476853</v>
      </c>
      <c r="H7" s="124">
        <v>45935.613993055558</v>
      </c>
      <c r="I7" s="120" t="str">
        <f>IFERROR(VLOOKUP(D7,DB!A:F,6,0),"")</f>
        <v>SCECO</v>
      </c>
      <c r="J7" s="120" t="str">
        <f>IFERROR(VLOOKUP(D7,DB!A:G,7,0),"")</f>
        <v xml:space="preserve">Weak </v>
      </c>
      <c r="K7" s="125" t="s">
        <v>39081</v>
      </c>
      <c r="L7" s="126" t="str">
        <f>IFERROR(VLOOKUP(D7,DB!A:I,9,0),"")</f>
        <v>Latis</v>
      </c>
    </row>
    <row r="8" spans="1:16383" ht="31.5" customHeight="1">
      <c r="A8" s="121" t="s">
        <v>39082</v>
      </c>
      <c r="B8" s="120" t="str">
        <f>IFERROR(VLOOKUP(D8,DB!A:K,11,0),"")</f>
        <v>R6</v>
      </c>
      <c r="C8" s="122">
        <v>1</v>
      </c>
      <c r="D8" s="120" t="s">
        <v>32435</v>
      </c>
      <c r="E8" s="123"/>
      <c r="F8" s="124">
        <v>45935.698148148149</v>
      </c>
      <c r="G8" s="89">
        <f ca="1">IFERROR(NOW()-F8,"-")</f>
        <v>2.711932870442979E-2</v>
      </c>
      <c r="H8" s="124">
        <v>45935.692453703705</v>
      </c>
      <c r="I8" s="120" t="str">
        <f>IFERROR(VLOOKUP(D8,DB!A:F,6,0),"")</f>
        <v>SCECO</v>
      </c>
      <c r="J8" s="120" t="str">
        <f>IFERROR(VLOOKUP(D8,DB!A:G,7,0),"")</f>
        <v>Good</v>
      </c>
      <c r="K8" s="125" t="s">
        <v>39083</v>
      </c>
      <c r="L8" s="126" t="str">
        <f>IFERROR(VLOOKUP(D8,DB!A:I,9,0),"")</f>
        <v>Latis</v>
      </c>
    </row>
    <row r="9" spans="1:16383" ht="31.5" customHeight="1">
      <c r="A9" s="121" t="s">
        <v>24</v>
      </c>
      <c r="B9" s="120" t="str">
        <f>IFERROR(VLOOKUP(D9,DB!A:K,11,0),"")</f>
        <v>R6</v>
      </c>
      <c r="C9" s="122">
        <v>2</v>
      </c>
      <c r="D9" s="120" t="s">
        <v>32685</v>
      </c>
      <c r="E9" s="123"/>
      <c r="F9" s="124"/>
      <c r="G9" s="89">
        <f ca="1">IFERROR(NOW()-F9,"-")</f>
        <v>45935.725267476853</v>
      </c>
      <c r="H9" s="124">
        <v>45935.69803240741</v>
      </c>
      <c r="I9" s="120" t="str">
        <f>IFERROR(VLOOKUP(D9,DB!A:F,6,0),"")</f>
        <v>SCECO</v>
      </c>
      <c r="J9" s="120" t="str">
        <f>IFERROR(VLOOKUP(D9,DB!A:G,7,0),"")</f>
        <v>Dead</v>
      </c>
      <c r="K9" s="125" t="s">
        <v>39084</v>
      </c>
      <c r="L9" s="126" t="str">
        <f>IFERROR(VLOOKUP(D9,DB!A:I,9,0),"")</f>
        <v>Latis</v>
      </c>
    </row>
    <row r="10" spans="1:16383" ht="31.5" customHeight="1">
      <c r="A10" s="121"/>
      <c r="B10" s="120" t="str">
        <f>IFERROR(VLOOKUP(D10,DB!A:K,11,0),"")</f>
        <v/>
      </c>
      <c r="C10" s="122"/>
      <c r="D10" s="120"/>
      <c r="E10" s="123"/>
      <c r="F10" s="124"/>
      <c r="G10" s="89">
        <f ca="1">IFERROR(NOW()-F10,"-")</f>
        <v>45935.725267476853</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45935.725267476853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45935.725267476853</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45935.725267476853</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45935.725267476853</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45935.725267476853</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45935.725267476853</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45935.725267476853</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45935.725267476853</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45935.725267476853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45935.725267476853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45935.725267476853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45935.725267476853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45935.725267476853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45935.725267476853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45935.725267476853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45935.725267476853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45935.725267476853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45935.725267476853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45935.725267476853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45935.725267476853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45935.725267476853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45935.725267476853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45935.725267476853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45935.725267476853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45935.725267476853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45935.725267476853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45935.725267476853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45935.725267476853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45935.725267476853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45935.725267476853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45935.725267476853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45935.725267476853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45935.725267476853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45935.725267476853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45935.725267476853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45935.725267476853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45935.725267476853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45935.725267476853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45935.725267476853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45935.725267476853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45935.725267476853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45935.725267476853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45935.725267476853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45935.725267476853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45935.725267476853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45935.725267476853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45935.725267476853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45935.725267476853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45935.725267476853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45935.725267476853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45935.725267476853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45935.725267476853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45935.725267476853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45935.725267476853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45935.725267476853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45935.725267476853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45935.725267476853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45935.725267476853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45935.725267476853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45935.725267476853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45935.725267476853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45935.725267476853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45935.725267476853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45935.725267476853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45935.725267476853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45935.725267476853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45935.725267476853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45935.725267476853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45935.725267476853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45935.725267476853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45935.725267476853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45935.725267476853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45935.725267476853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45935.725267476853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45935.725267476853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45935.725267476853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45935.725267476853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45935.725267476853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45935.725267476853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45935.725267476853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45935.725267476853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45935.725267476853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45935.725267476853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45935.725267476853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45935.725267476853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45935.725267476853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45935.725267476853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45935.725267476853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45935.725267476853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45935.725267476853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45935.725267476853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45935.725267476853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45935.725267476853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45935.725267476853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45935.725267476853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45935.725267476853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45935.725267476853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45935.725267476853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45935.725267476853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45935.725267476853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45935.725267476853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45935.725267476853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45935.725267476853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45935.725267476853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45935.725267476853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45935.725267476853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45935.725267476853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45935.725267476853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45935.725267476853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45935.725267476853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45935.725267476853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45935.725267476853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45935.725267476853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45935.725267476853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45935.725267476853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45935.725267476853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45935.725267476853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45935.725267476853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45935.725267476853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45935.725267476853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45935.725267476853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45935.725267476853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45935.725267476853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45935.725267476853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45935.725267476853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45935.725267476853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45935.725267476853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45935.725267476853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45935.725267476853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45935.725267476853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45935.725267476853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45935.725267476853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45935.725267476853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45935.725267476853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45935.725267476853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45935.725267476853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45935.725267476853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45935.725267476853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45935.725267476853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45935.725267476853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45935.725267476853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45935.725267476853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45935.725267476853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45935.725267476853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45935.725267476853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45935.725267476853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45935.725267476853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45935.725267476853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45935.725267476853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45935.725267476853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45935.725267476853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45935.725267476853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45935.725267476853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45935.725267476853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45935.725267476853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45935.725267476853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45935.725267476853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45935.725267476853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45935.725267476853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45935.725267476853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45935.725267476853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45935.725267476853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45935.725267476853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45935.725267476853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45935.725267476853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45935.725267476853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45935.725267476853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45935.725267476853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45935.725267476853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45935.725267476853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45935.725267476853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45935.725267476853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45935.725267476853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45935.725267476853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45935.725267476853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45935.725267476853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45935.725267476853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45935.725267476853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45935.725267476853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45935.725267476853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45935.725267476853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45935.725267476853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45935.725267476853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45935.725267476853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45935.725267476853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45935.725267476853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45935.725267476853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45935.725267476853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45935.725267476853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45935.725267476853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45935.725267476853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45935.725267476853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45935.725267476853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45935.725267476853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45935.725267476853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45935.725267476853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45935.725267476853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45935.725267476853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45935.725267476853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45935.725267476853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45935.725267476853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45935.725267476853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45935.725267476853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45935.725267476853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45935.725267476853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45935.725267476853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45935.725267476853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45935.725267476853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45935.725267476853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45935.725267476853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45935.725267476853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45935.725267476853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45935.725267476853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45935.725267476853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45935.725267476853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45935.725267476853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45935.725267476853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45935.725267476853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45935.725267476853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45935.725267476853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45935.725267476853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45935.725267476853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45935.725267476853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45935.725267476853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45935.725267476853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45935.725267476853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45935.725267476853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45935.725267476853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45935.725267476853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45935.725267476853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45935.725267476853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45935.725267476853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45935.725267476853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45935.725267476853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45935.725267476853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45935.725267476853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45935.725267476853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45935.725267476853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45935.725267476853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45935.725267476853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45935.725267476853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45935.725267476853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45935.725267476853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45935.725267476853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45935.725267476853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45935.725267476853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45935.725267476853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45935.725267476853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45935.725267476853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45935.725267476853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45935.725267476853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45935.725267476853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45935.725267476853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45935.725267476853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45935.725267476853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45935.725267476853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45935.725267476853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45935.725267476853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45935.725267476853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45935.725267476853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45935.725267476853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45935.725267476853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45935.725267476853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45935.725267476853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45935.725267476853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45935.725267476853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45935.725267476853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45935.725267476853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45935.725267476853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45935.725267476853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45935.725267476853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45935.725267476853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45935.725267476853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45935.725267476853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45935.725267476853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45935.725267476853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45935.725267476853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45935.725267476853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45935.725267476853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45935.725267476853</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2025-10-05T14:24:34Z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