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87" documentId="13_ncr:1_{F6CB121F-512D-4AA6-A0C1-0FB36C537598}" xr6:coauthVersionLast="47" xr6:coauthVersionMax="47" xr10:uidLastSave="{D68EFF76-C4A1-446B-A8CB-24DB6D0175E9}"/>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<sst xmlns="http://schemas.openxmlformats.org/spreadsheetml/2006/main" count="179032" uniqueCount="39108">
  <si>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</si>
  <si>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</si>
  <si>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</si>
  <si>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</si>
  <si>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</si>
  <si>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</si>
  <si>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</si>
  <si>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</si>
  <si>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</si>
  <si>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</si>
  <si>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</si>
  <si>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</si>
  <si>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</si>
  <si>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</si>
  <si>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</si>
  <si>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</si>
  <si>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</si>
  <si>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</si>
  <si>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</si>
  <si>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</si>
  <si>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</si>
  <si>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</si>
  <si>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</si>
  <si>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</si>
  <si>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</si>
  <si>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</si>
  <si>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</si>
  <si>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</si>
  <si>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</si>
  <si>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</si>
  <si>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</si>
  <si>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</si>
  <si>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</si>
  <si>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</si>
  <si>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</si>
  <si>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</si>
  <si>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</si>
  <si>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</si>
  <si>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</si>
  <si>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</si>
  <si>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</si>
  <si>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</si>
  <si>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</si>
  <si>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</si>
  <si>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</si>
  <si>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</si>
  <si>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</si>
  <si>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</si>
  <si>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</si>
  <si>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</si>
  <si>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</si>
  <si>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</si>
  <si>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</si>
  <si>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</si>
  <si>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</si>
  <si>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</si>
  <si>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</si>
  <si>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</si>
  <si>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</si>
  <si>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</si>
  <si>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</si>
  <si>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</si>
  <si>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</si>
  <si>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</si>
  <si>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</si>
  <si>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</si>
  <si>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</si>
  <si>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</si>
  <si>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</si>
  <si>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</si>
  <si>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</si>
  <si>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</si>
  <si>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</si>
  <si>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</si>
  <si>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</si>
  <si>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</si>
  <si>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</si>
  <si>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</si>
  <si>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</si>
  <si>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</si>
  <si>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</si>
  <si>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</si>
  <si>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</si>
  <si>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</si>
  <si>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</si>
  <si>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</si>
  <si>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</si>
  <si>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</si>
  <si>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</si>
  <si>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</si>
  <si>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</si>
  <si>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</si>
  <si>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</si>
  <si>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</si>
  <si>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</si>
  <si>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</si>
  <si>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</si>
  <si>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</si>
  <si>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</si>
  <si>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</si>
  <si>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</si>
  <si>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</si>
  <si>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</si>
  <si>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</si>
  <si>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</si>
  <si>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</si>
  <si>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</si>
  <si>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</si>
  <si>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</si>
  <si>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</si>
  <si>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</si>
  <si>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</si>
  <si>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</si>
  <si>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</si>
  <si>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</si>
  <si>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</si>
  <si>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</si>
  <si>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</si>
  <si>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</si>
  <si>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</si>
  <si>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</si>
  <si>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</si>
  <si>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</si>
  <si>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</si>
  <si>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</si>
  <si>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</si>
  <si>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</si>
  <si>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</si>
  <si>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</si>
  <si>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</si>
  <si>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</si>
  <si>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</si>
  <si>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</si>
  <si>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</si>
  <si>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</si>
  <si>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</si>
  <si>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</si>
  <si>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</si>
  <si>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</si>
  <si>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</si>
  <si>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</si>
  <si>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</si>
  <si>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</si>
  <si>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</si>
  <si>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</si>
  <si>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</si>
  <si>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</si>
  <si>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</si>
  <si>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</si>
  <si>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</si>
  <si>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</si>
  <si>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</si>
  <si>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</si>
  <si>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</si>
  <si>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</si>
  <si>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</si>
  <si>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</si>
  <si>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</si>
  <si>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</si>
  <si>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</si>
  <si>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</si>
  <si>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</si>
  <si>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</si>
  <si>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</si>
  <si>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</si>
  <si>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</si>
  <si>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</si>
  <si>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</si>
  <si>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</si>
  <si>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</si>
  <si>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</si>
  <si>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</si>
  <si>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</si>
  <si>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</si>
  <si>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</si>
  <si>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</si>
  <si>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</si>
  <si>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</si>
  <si>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</si>
  <si>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</si>
  <si>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</si>
  <si>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</si>
  <si>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</si>
  <si>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</si>
  <si>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</si>
  <si>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</si>
  <si>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</si>
  <si>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</si>
  <si>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</si>
  <si>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</si>
  <si>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</si>
  <si>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</si>
  <si>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</si>
  <si>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</si>
  <si>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</si>
  <si>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</si>
  <si>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</si>
  <si>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</si>
  <si>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</si>
  <si>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</si>
  <si>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</si>
  <si>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</si>
  <si>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</si>
  <si>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</si>
  <si>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</si>
  <si>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</si>
  <si>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</si>
  <si>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</si>
  <si>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</si>
  <si>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</si>
  <si>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</si>
  <si>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</si>
  <si>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</si>
  <si>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</si>
  <si>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</si>
  <si>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</si>
  <si>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</si>
  <si>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</si>
  <si>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</si>
  <si>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</si>
  <si>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</si>
  <si>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</si>
  <si>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</si>
  <si>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</si>
  <si>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</si>
  <si>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</si>
  <si>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</si>
  <si>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</si>
  <si>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</si>
  <si>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</si>
  <si>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</si>
  <si>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</si>
  <si>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</si>
  <si>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</si>
  <si>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</si>
  <si>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</si>
  <si>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</si>
  <si>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</si>
  <si>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</si>
  <si>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</si>
  <si>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</si>
  <si>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</si>
  <si>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</si>
  <si>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</si>
  <si>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</si>
  <si>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</si>
  <si>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</si>
  <si>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</si>
  <si>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</si>
  <si>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</si>
  <si>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</si>
  <si>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</si>
  <si>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</si>
  <si>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</si>
  <si>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</si>
  <si>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</si>
  <si>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</si>
  <si>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</si>
  <si>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</si>
  <si>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</si>
  <si>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</si>
  <si>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</si>
  <si>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</si>
  <si>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</si>
  <si>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</si>
  <si>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</si>
  <si>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</si>
  <si>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</si>
  <si>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</si>
  <si>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</si>
  <si>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</si>
  <si>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</si>
  <si>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</si>
  <si>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</si>
  <si>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</si>
  <si>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</si>
  <si>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</si>
  <si>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</si>
  <si>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</si>
  <si>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</si>
  <si>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</si>
  <si>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</si>
  <si>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</si>
  <si>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</si>
  <si>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</si>
  <si>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</si>
  <si>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</si>
  <si>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</si>
  <si>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</si>
  <si>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</si>
  <si>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</si>
  <si>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</si>
  <si>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</si>
  <si>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</si>
  <si>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</si>
  <si>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</si>
  <si>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</si>
  <si>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</si>
  <si>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</si>
  <si>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</si>
  <si>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</si>
  <si>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</si>
  <si>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</si>
  <si>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</si>
  <si>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</si>
  <si>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</si>
  <si>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</si>
  <si>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</si>
  <si>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</si>
  <si>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</si>
  <si>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</si>
  <si>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</si>
  <si>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</si>
  <si>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</si>
  <si>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</si>
  <si>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</si>
  <si>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</si>
  <si>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</si>
  <si>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</si>
  <si>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</si>
  <si>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</si>
  <si>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</si>
  <si>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</si>
  <si>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</si>
  <si>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</si>
  <si>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</si>
  <si>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</si>
  <si>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</si>
  <si>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</si>
  <si>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</si>
  <si>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</si>
  <si>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</si>
  <si>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</si>
  <si>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</si>
  <si>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</si>
  <si>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</si>
  <si>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</si>
  <si>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</si>
  <si>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</si>
  <si>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</si>
  <si>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</si>
  <si>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</si>
  <si>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</si>
  <si>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</si>
  <si>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</si>
  <si>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</si>
  <si>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</si>
  <si>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</si>
  <si>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</si>
  <si>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</si>
  <si>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</si>
  <si>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</si>
  <si>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</si>
  <si>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</si>
  <si>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</si>
  <si>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</si>
  <si>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</si>
  <si>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</si>
  <si>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</si>
  <si>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</si>
  <si>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</si>
  <si>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</si>
  <si>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</si>
  <si>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</si>
  <si>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</si>
  <si>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</si>
  <si>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</si>
  <si>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</si>
  <si>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</si>
  <si>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</si>
  <si>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</si>
  <si>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</si>
  <si>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</si>
  <si>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</si>
  <si>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</si>
  <si>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</si>
  <si>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</si>
  <si>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</si>
  <si>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</si>
  <si>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</si>
  <si>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</si>
  <si>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</si>
  <si>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</si>
  <si>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</si>
  <si>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</si>
  <si>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</si>
  <si>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</si>
  <si>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</si>
  <si>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</si>
  <si>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</si>
  <si>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</si>
  <si>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</si>
  <si>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</si>
  <si>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</si>
  <si>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</si>
  <si>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</si>
  <si>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</si>
  <si>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</si>
  <si>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</si>
  <si>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</si>
  <si>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</si>
  <si>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</si>
  <si>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</si>
  <si>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</si>
  <si>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</si>
  <si>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</si>
  <si>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</si>
  <si>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</si>
  <si>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</si>
  <si>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</si>
  <si>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</si>
  <si>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</si>
  <si>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</si>
  <si>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</si>
  <si>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</si>
  <si>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</si>
  <si>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</si>
  <si>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</si>
  <si>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</si>
  <si>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</si>
  <si>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</si>
  <si>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</si>
  <si>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</si>
  <si>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</si>
  <si>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</si>
  <si>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</si>
  <si>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</si>
  <si>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</si>
  <si>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</si>
  <si>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</si>
  <si>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</si>
  <si>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</si>
  <si>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</si>
  <si>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</si>
  <si>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</si>
  <si>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</si>
  <si>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</si>
  <si>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</si>
  <si>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</si>
  <si>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</si>
  <si>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</si>
  <si>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</si>
  <si>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</si>
  <si>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</si>
  <si>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</si>
  <si>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</si>
  <si>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</si>
  <si>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</si>
  <si>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</si>
  <si>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</si>
  <si>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</si>
  <si>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</si>
  <si>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</si>
  <si>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</si>
  <si>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</si>
  <si>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</si>
  <si>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</si>
  <si>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</si>
  <si>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</si>
  <si>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</si>
  <si>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</si>
  <si>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</si>
  <si>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</si>
  <si>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</si>
  <si>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</si>
  <si>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</si>
  <si>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</si>
  <si>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</si>
  <si>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</si>
  <si>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</si>
  <si>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</si>
  <si>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</si>
  <si>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</si>
  <si>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</si>
  <si>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</si>
  <si>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</si>
  <si>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</si>
  <si>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</si>
  <si>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</si>
  <si>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</si>
  <si>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</si>
  <si>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</si>
  <si>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</si>
  <si>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</si>
  <si>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</si>
  <si>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</si>
  <si>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</si>
  <si>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</si>
  <si>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</si>
  <si>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</si>
  <si>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</si>
  <si>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</si>
  <si>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</si>
  <si>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</si>
  <si>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</si>
  <si>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</si>
  <si>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</si>
  <si>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</si>
  <si>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</si>
  <si>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</si>
  <si>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</si>
  <si>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</si>
  <si>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</si>
  <si>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</si>
  <si>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</si>
  <si>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</si>
  <si>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</si>
  <si>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</si>
  <si>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</si>
  <si>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</si>
  <si>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</si>
  <si>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</si>
  <si>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</si>
  <si>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</si>
  <si>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</si>
  <si>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</si>
  <si>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</si>
  <si>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</si>
  <si>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</si>
  <si>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</si>
  <si>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</si>
  <si>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</si>
  <si>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</si>
  <si>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</si>
  <si>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</si>
  <si>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</si>
  <si>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</si>
  <si>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</si>
  <si>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</si>
  <si>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</si>
  <si>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</si>
  <si>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</si>
  <si>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</si>
  <si>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</si>
  <si>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</si>
  <si>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</si>
  <si>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</si>
  <si>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</si>
  <si>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</si>
  <si>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</si>
  <si>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</si>
  <si>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</si>
  <si>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</si>
  <si>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</si>
  <si>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</si>
  <si>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</si>
  <si>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</si>
  <si>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</si>
  <si>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</si>
  <si>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</si>
  <si>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</si>
  <si>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</si>
  <si>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</si>
  <si>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</si>
  <si>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</si>
  <si>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</si>
  <si>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</si>
  <si>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</si>
  <si>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</si>
  <si>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</si>
  <si>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</si>
  <si>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</si>
  <si>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</si>
  <si>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</si>
  <si>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</si>
  <si>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</si>
  <si>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</si>
  <si>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</si>
  <si>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</si>
  <si>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</si>
  <si>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</si>
  <si>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</si>
  <si>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</si>
  <si>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</si>
  <si>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</si>
  <si>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</si>
  <si>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</si>
  <si>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</si>
  <si>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</si>
  <si>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</si>
  <si>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</si>
  <si>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</si>
  <si>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</si>
  <si>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</si>
  <si>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</si>
  <si>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</si>
  <si>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</si>
  <si>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</si>
  <si>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</si>
  <si>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</si>
  <si>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</si>
  <si>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</si>
  <si>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</si>
  <si>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</si>
  <si>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</si>
  <si>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</si>
  <si>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</si>
  <si>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</si>
  <si>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</si>
  <si>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</si>
  <si>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</si>
  <si>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</si>
  <si>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</si>
  <si>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</si>
  <si>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</si>
  <si>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</si>
  <si>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</si>
  <si>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</si>
  <si>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</si>
  <si>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</si>
  <si>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</si>
  <si>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</si>
  <si>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</si>
  <si>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</si>
  <si>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</si>
  <si>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</si>
  <si>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</si>
  <si>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</si>
  <si>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</si>
  <si>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</si>
  <si>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</si>
  <si>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</si>
  <si>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</si>
  <si>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</si>
  <si>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</si>
  <si>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</si>
  <si>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</si>
  <si>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</si>
  <si>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</si>
  <si>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</si>
  <si>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</si>
  <si>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</si>
  <si>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</si>
  <si>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</si>
  <si>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</si>
  <si>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</si>
  <si>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</si>
  <si>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</si>
  <si>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</si>
  <si>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</si>
  <si>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</si>
  <si>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</si>
  <si>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</si>
  <si>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</si>
  <si>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</si>
  <si>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</si>
  <si>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</si>
  <si>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</si>
  <si>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</si>
  <si>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</si>
  <si>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</si>
  <si>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</si>
  <si>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</si>
  <si>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</si>
  <si>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</si>
  <si>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</si>
  <si>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</si>
  <si>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</si>
  <si>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</si>
  <si>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</si>
  <si>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</si>
  <si>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</si>
  <si>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</si>
  <si>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</si>
  <si>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</si>
  <si>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</si>
  <si>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</si>
  <si>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</si>
  <si>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</si>
  <si>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</si>
  <si>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</si>
  <si>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</si>
  <si>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</si>
  <si>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</si>
  <si>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</si>
  <si>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</si>
  <si>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</si>
  <si>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</si>
  <si>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</si>
  <si>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</si>
  <si>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</si>
  <si>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</si>
  <si>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</si>
  <si>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</si>
  <si>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</si>
  <si>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</si>
  <si>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</si>
  <si>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</si>
  <si>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</si>
  <si>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</si>
  <si>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</si>
  <si>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</si>
  <si>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</si>
  <si>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</si>
  <si>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</si>
  <si>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</si>
  <si>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</si>
  <si>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</si>
  <si>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</si>
  <si>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</si>
  <si>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</si>
  <si>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</si>
  <si>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</si>
  <si>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</si>
  <si>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</si>
  <si>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</si>
  <si>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</si>
  <si>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</si>
  <si>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</si>
  <si>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</si>
  <si>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</si>
  <si>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</si>
  <si>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</si>
  <si>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</si>
  <si>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</si>
  <si>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</si>
  <si>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</si>
  <si>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</si>
  <si>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</si>
  <si>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</si>
  <si>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</si>
  <si>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</si>
  <si>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</si>
  <si>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</si>
  <si>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</si>
  <si>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</si>
  <si>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</si>
  <si>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</si>
  <si>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</si>
  <si>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</si>
  <si>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</si>
  <si>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</si>
  <si>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</si>
  <si>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</si>
  <si>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</si>
  <si>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</si>
  <si>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</si>
  <si>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</si>
  <si>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</si>
  <si>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</si>
  <si>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</si>
  <si>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</si>
  <si>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</si>
  <si>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</si>
  <si>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</si>
  <si>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</si>
  <si>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</si>
  <si>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</si>
  <si>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</si>
  <si>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</si>
  <si>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</si>
  <si>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</si>
  <si>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</si>
  <si>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</si>
  <si>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</si>
  <si>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</si>
  <si>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</si>
  <si>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</si>
  <si>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</si>
  <si>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</si>
  <si>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</si>
  <si>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</si>
  <si>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</si>
  <si>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</si>
  <si>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</si>
  <si>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</si>
  <si>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</si>
  <si>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</si>
  <si>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</si>
  <si>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</si>
  <si>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</si>
  <si>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</si>
  <si>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</si>
  <si>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</si>
  <si>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</si>
  <si>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</si>
  <si>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</si>
  <si>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</si>
  <si>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</si>
  <si>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</si>
  <si>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</si>
  <si>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</si>
  <si>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</si>
  <si>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</si>
  <si>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</si>
  <si>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</si>
  <si>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</si>
  <si>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</si>
  <si>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</si>
  <si>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</si>
  <si>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</si>
  <si>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</si>
  <si>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</si>
  <si>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</si>
  <si>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</si>
  <si>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</si>
  <si>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</si>
  <si>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</si>
  <si>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</si>
  <si>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</si>
  <si>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</si>
  <si>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</si>
  <si>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</si>
  <si>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</si>
  <si>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</si>
  <si>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</si>
  <si>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</si>
  <si>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</si>
  <si>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</si>
  <si>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</si>
  <si>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</si>
  <si>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</si>
  <si>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</si>
  <si>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</si>
  <si>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</si>
  <si>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</si>
  <si>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</si>
  <si>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</si>
  <si>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</si>
  <si>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</si>
  <si>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</si>
  <si>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</si>
  <si>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</si>
  <si>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</si>
  <si>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</si>
  <si>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</si>
  <si>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</si>
  <si>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</si>
  <si>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</si>
  <si>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</si>
  <si>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</si>
  <si>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</si>
  <si>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</si>
  <si>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</si>
  <si>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</si>
  <si>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</si>
  <si>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</si>
  <si>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</si>
  <si>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</si>
  <si>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</si>
  <si>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</si>
  <si>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</si>
  <si>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</si>
  <si>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</si>
  <si>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</si>
  <si>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</si>
  <si>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</si>
  <si>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</si>
  <si>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</si>
  <si>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</si>
  <si>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</si>
  <si>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</si>
  <si>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</si>
  <si>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</si>
  <si>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</si>
  <si>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</si>
  <si>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</si>
  <si>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</si>
  <si>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</si>
  <si>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</si>
  <si>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</si>
  <si>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</si>
  <si>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</si>
  <si>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</si>
  <si>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</si>
  <si>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</si>
  <si>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</si>
  <si>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</si>
  <si>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</si>
  <si>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</si>
  <si>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</si>
  <si>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</si>
  <si>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</si>
  <si>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</si>
  <si>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</si>
  <si>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</si>
  <si>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</si>
  <si>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</si>
  <si>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</si>
  <si>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</si>
  <si>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</si>
  <si>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</si>
  <si>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</si>
  <si>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</si>
  <si>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</si>
  <si>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</si>
  <si>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</si>
  <si>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</si>
  <si>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</si>
  <si>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</si>
  <si>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</si>
  <si>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</si>
  <si>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</si>
  <si>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</si>
  <si>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</si>
  <si>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</si>
  <si>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</si>
  <si>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</si>
  <si>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</si>
  <si>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</si>
  <si>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</si>
  <si>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</si>
  <si>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</si>
  <si>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</si>
  <si>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</si>
  <si>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</si>
  <si>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</si>
  <si>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</si>
  <si>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</si>
  <si>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</si>
  <si>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</si>
  <si>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</si>
  <si>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</si>
  <si>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</si>
  <si>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</si>
  <si>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</si>
  <si>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</si>
  <si>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</si>
  <si>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</si>
  <si>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</si>
  <si>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</si>
  <si>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</si>
  <si>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</si>
  <si>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</si>
  <si>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</si>
  <si>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</si>
  <si>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</si>
  <si>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</si>
  <si>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</si>
  <si>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</si>
  <si>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</si>
  <si>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</si>
  <si>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</si>
  <si>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</si>
  <si>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</si>
  <si>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</si>
  <si>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</si>
  <si>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</si>
  <si>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</si>
  <si>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</si>
  <si>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</si>
  <si>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</si>
  <si>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</si>
  <si>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</si>
  <si>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</si>
  <si>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</si>
  <si>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</si>
  <si>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</si>
  <si>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</si>
  <si>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</si>
  <si>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</si>
  <si>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</si>
  <si>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</si>
  <si>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</si>
  <si>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</si>
  <si>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</si>
  <si>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</si>
  <si>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</si>
  <si>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</si>
  <si>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</si>
  <si>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</si>
  <si>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</si>
  <si>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</si>
  <si>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</si>
  <si>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</si>
  <si>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</si>
  <si>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</si>
  <si>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</si>
  <si>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</si>
  <si>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</si>
  <si>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</si>
  <si>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</si>
  <si>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</si>
  <si>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</si>
  <si>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</si>
  <si>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</si>
  <si>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</si>
  <si>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</si>
  <si>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</si>
  <si>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</si>
  <si>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</si>
  <si>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</si>
  <si>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</si>
  <si>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</si>
  <si>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</si>
  <si>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</si>
  <si>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</si>
  <si>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</si>
  <si>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</si>
  <si>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</si>
  <si>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</si>
  <si>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</si>
  <si>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</si>
  <si>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</si>
  <si>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</si>
  <si>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</si>
  <si>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</si>
  <si>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</si>
  <si>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</si>
  <si>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</si>
  <si>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</si>
  <si>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</si>
  <si>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</si>
  <si>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</si>
  <si>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</si>
  <si>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</si>
  <si>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</si>
  <si>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</si>
  <si>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</si>
  <si>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</si>
  <si>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</si>
  <si>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</si>
  <si>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</si>
  <si>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</si>
  <si>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</si>
  <si>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</si>
  <si>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</si>
  <si>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</si>
  <si>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</si>
  <si>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</si>
  <si>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</si>
  <si>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</si>
  <si>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</si>
  <si>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</si>
  <si>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</si>
  <si>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</si>
  <si>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</si>
  <si>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</si>
  <si>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</si>
  <si>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</si>
  <si>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</si>
  <si>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</si>
  <si>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</si>
  <si>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</si>
  <si>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</si>
  <si>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</si>
  <si>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</si>
  <si>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</si>
  <si>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</si>
  <si>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</si>
  <si>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</si>
  <si>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</si>
  <si>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</si>
  <si>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</si>
  <si>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</si>
  <si>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</si>
  <si>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</si>
  <si>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</si>
  <si>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</si>
  <si>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</si>
  <si>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</si>
  <si>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</si>
  <si>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</si>
  <si>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</si>
  <si>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</si>
  <si>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</si>
  <si>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</si>
  <si>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</si>
  <si>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</si>
  <si>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</si>
  <si>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</si>
  <si>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</si>
  <si>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</si>
  <si>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</si>
  <si>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</si>
  <si>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</si>
  <si>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</si>
  <si>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</si>
  <si>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</si>
  <si>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</si>
  <si>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</si>
  <si>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</si>
  <si>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</si>
  <si>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</si>
  <si>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</si>
  <si>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</si>
  <si>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</si>
  <si>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</si>
  <si>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</si>
  <si>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</si>
  <si>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</si>
  <si>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</si>
  <si>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</si>
  <si>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</si>
  <si>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</si>
  <si>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</si>
  <si>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</si>
  <si>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</si>
  <si>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</si>
  <si>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</si>
  <si>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</si>
  <si>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</si>
  <si>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</si>
  <si>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</si>
  <si>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</si>
  <si>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</si>
  <si>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</si>
  <si>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</si>
  <si>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</si>
  <si>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</si>
  <si>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</si>
  <si>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</si>
  <si>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</si>
  <si>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</si>
  <si>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</si>
  <si>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</si>
  <si>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</si>
  <si>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</si>
  <si>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</si>
  <si>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</si>
  <si>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</si>
  <si>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</si>
  <si>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</si>
  <si>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</si>
  <si>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</si>
  <si>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</si>
  <si>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</si>
  <si>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</si>
  <si>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</si>
  <si>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</si>
  <si>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</si>
  <si>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</si>
  <si>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</si>
  <si>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</si>
  <si>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</si>
  <si>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</si>
  <si>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</si>
  <si>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</si>
  <si>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</si>
  <si>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</si>
  <si>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</si>
  <si>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</si>
  <si>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</si>
  <si>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</si>
  <si>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</si>
  <si>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</si>
  <si>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</si>
  <si>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</si>
  <si>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</si>
  <si>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</si>
  <si>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</si>
  <si>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</si>
  <si>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</si>
  <si>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</si>
  <si>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</si>
  <si>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</si>
  <si>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</si>
  <si>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</si>
  <si>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</si>
  <si>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</si>
  <si>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</si>
  <si>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</si>
  <si>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</si>
  <si>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</si>
  <si>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</si>
  <si>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</si>
  <si>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</si>
  <si>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</si>
  <si>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</si>
  <si>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</si>
  <si>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</si>
  <si>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</si>
  <si>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</si>
  <si>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</si>
  <si>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</si>
  <si>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</si>
  <si>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</si>
  <si>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</si>
  <si>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</si>
  <si>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</si>
  <si>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</si>
  <si>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</si>
  <si>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</si>
  <si>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</si>
  <si>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</si>
  <si>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</si>
  <si>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</si>
  <si>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</si>
  <si>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</si>
  <si>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</si>
  <si>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</si>
  <si>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</si>
  <si>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</si>
  <si>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</si>
  <si>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</si>
  <si>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</si>
  <si>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</si>
  <si>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</si>
  <si>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</si>
  <si>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</si>
  <si>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</si>
  <si>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</si>
  <si>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</si>
  <si>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</si>
  <si>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</si>
  <si>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</si>
  <si>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</si>
  <si>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</si>
  <si>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</si>
  <si>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</si>
  <si>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</si>
  <si>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</si>
  <si>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</si>
  <si>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</si>
  <si>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</si>
  <si>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</si>
  <si>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</si>
  <si>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</si>
  <si>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</si>
  <si>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</si>
  <si>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</si>
  <si>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</si>
  <si>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</si>
  <si>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</si>
  <si>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</si>
  <si>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</si>
  <si>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</si>
  <si>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</si>
  <si>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</si>
  <si>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</si>
  <si>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</si>
  <si>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</si>
  <si>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</si>
  <si>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</si>
  <si>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</si>
  <si>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</si>
  <si>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</si>
  <si>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</si>
  <si>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</si>
  <si>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</si>
  <si>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</si>
  <si>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</si>
  <si>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</si>
  <si>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</si>
  <si>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</si>
  <si>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</si>
  <si>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</si>
  <si>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</si>
  <si>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</si>
  <si>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</si>
  <si>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</si>
  <si>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</si>
  <si>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</si>
  <si>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</si>
  <si>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</si>
  <si>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</si>
  <si>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</si>
  <si>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</si>
  <si>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</si>
  <si>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</si>
  <si>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</si>
  <si>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</si>
  <si>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</si>
  <si>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</si>
  <si>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</si>
  <si>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</si>
  <si>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</si>
  <si>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</si>
  <si>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</si>
  <si>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</si>
  <si>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</si>
  <si>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</si>
  <si>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</si>
  <si>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</si>
  <si>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</si>
  <si>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</si>
  <si>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</si>
  <si>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</si>
  <si>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</si>
  <si>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</si>
  <si>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</si>
  <si>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</si>
  <si>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</si>
  <si>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</si>
  <si>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</si>
  <si>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</si>
  <si>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</si>
  <si>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</si>
  <si>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</si>
  <si>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</si>
  <si>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</si>
  <si>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</si>
  <si>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</si>
  <si>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</si>
  <si>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</si>
  <si>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</si>
  <si>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</si>
  <si>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</si>
  <si>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</si>
  <si>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</si>
  <si>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</si>
  <si>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</si>
  <si>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</si>
  <si>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</si>
  <si>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</si>
  <si>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</si>
  <si>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</si>
  <si>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</si>
  <si>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</si>
  <si>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</si>
  <si>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</si>
  <si>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</si>
  <si>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</si>
  <si>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</si>
  <si>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</si>
  <si>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</si>
  <si>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</si>
  <si>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</si>
  <si>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</si>
  <si>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</si>
  <si>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</si>
  <si>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</si>
  <si>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</si>
  <si>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</si>
  <si>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</si>
  <si>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</si>
  <si>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</si>
  <si>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</si>
  <si>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</si>
  <si>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</si>
  <si>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</si>
  <si>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</si>
  <si>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</si>
  <si>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</si>
  <si>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</si>
  <si>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</si>
  <si>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</si>
  <si>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</si>
  <si>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</si>
  <si>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</si>
  <si>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</si>
  <si>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</si>
  <si>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</si>
  <si>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</si>
  <si>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</si>
  <si>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</si>
  <si>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</si>
  <si>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</si>
  <si>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</si>
  <si>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</si>
  <si>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</si>
  <si>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</si>
  <si>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</si>
  <si>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</si>
  <si>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</si>
  <si>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</si>
  <si>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</si>
  <si>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</si>
  <si>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</si>
  <si>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</si>
  <si>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</si>
  <si>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</si>
  <si>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</si>
  <si>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</si>
  <si>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</si>
  <si>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</si>
  <si>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</si>
  <si>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</si>
  <si>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</si>
  <si>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</si>
  <si>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</si>
  <si>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</si>
  <si>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</si>
  <si>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</si>
  <si>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</si>
  <si>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</si>
  <si>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</si>
  <si>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</si>
  <si>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</si>
  <si>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</si>
  <si>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</si>
  <si>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</si>
  <si>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</si>
  <si>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</si>
  <si>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</si>
  <si>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</si>
  <si>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</si>
  <si>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</si>
  <si>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</si>
  <si>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</si>
  <si>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</si>
  <si>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</si>
  <si>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</si>
  <si>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</si>
  <si>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</si>
  <si>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</si>
  <si>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</si>
  <si>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</si>
  <si>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</si>
  <si>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</si>
  <si>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</si>
  <si>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</si>
  <si>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</si>
  <si>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</si>
  <si>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</si>
  <si>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</si>
  <si>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</si>
  <si>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</si>
  <si>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</si>
  <si>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</si>
  <si>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</si>
  <si>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</si>
  <si>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</si>
  <si>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</si>
  <si>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</si>
  <si>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</si>
  <si>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</si>
  <si>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</si>
  <si>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</si>
  <si>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</si>
  <si>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</si>
  <si>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</si>
  <si>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</si>
  <si>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</si>
  <si>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</si>
  <si>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</si>
  <si>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</si>
  <si>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</si>
  <si>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</si>
  <si>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</si>
  <si>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</si>
  <si>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</si>
  <si>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</si>
  <si>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</si>
  <si>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</si>
  <si>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</si>
  <si>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</si>
  <si>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</si>
  <si>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</si>
  <si>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</si>
  <si>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</si>
  <si>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</si>
  <si>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</si>
  <si>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</si>
  <si>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</si>
  <si>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</si>
  <si>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</si>
  <si>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</si>
  <si>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</si>
  <si>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</si>
  <si>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</si>
  <si>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</si>
  <si>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</si>
  <si>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</si>
  <si>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</si>
  <si>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</si>
  <si>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</si>
  <si>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</si>
  <si>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</si>
  <si>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</si>
  <si>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</si>
  <si>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</si>
  <si>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</si>
  <si>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</si>
  <si>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</si>
  <si>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</si>
  <si>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</si>
  <si>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</si>
  <si>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</si>
  <si>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</si>
  <si>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</si>
  <si>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</si>
  <si>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</si>
  <si>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</si>
  <si>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</si>
  <si>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</si>
  <si>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</si>
  <si>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</si>
  <si>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</si>
  <si>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</si>
  <si>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</si>
  <si>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</si>
  <si>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</si>
  <si>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</si>
  <si>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</si>
  <si>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</si>
  <si>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</si>
  <si>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</si>
  <si>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</si>
  <si>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</si>
  <si>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</si>
  <si>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</si>
  <si>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</si>
  <si>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</si>
  <si>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</si>
  <si>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</si>
  <si>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</si>
  <si>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</si>
  <si>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</si>
  <si>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</si>
  <si>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</si>
  <si>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</si>
  <si>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</si>
  <si>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</si>
  <si>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</si>
  <si>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</si>
  <si>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</si>
  <si>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</si>
  <si>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</si>
  <si>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</si>
  <si>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</si>
  <si>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</si>
  <si>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</si>
  <si>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</si>
  <si>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</si>
  <si>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</si>
  <si>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</si>
  <si>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</si>
  <si>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</si>
  <si>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</si>
  <si>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</si>
  <si>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</si>
  <si>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</si>
  <si>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</si>
  <si>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</si>
  <si>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</si>
  <si>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</si>
  <si>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</si>
  <si>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</si>
  <si>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</si>
  <si>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</si>
  <si>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</si>
  <si>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</si>
  <si>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</si>
  <si>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</si>
  <si>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</si>
  <si>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</si>
  <si>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</si>
  <si>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</si>
  <si>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</si>
  <si>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</si>
  <si>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</si>
  <si>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</si>
  <si>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</si>
  <si>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</si>
  <si>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</si>
  <si>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</si>
  <si>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</si>
  <si>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</si>
  <si>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</si>
  <si>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</si>
  <si>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</si>
  <si>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</si>
  <si>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</si>
  <si>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</si>
  <si>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</si>
  <si>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</si>
  <si>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</si>
  <si>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</si>
  <si>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</si>
  <si>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</si>
  <si>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</si>
  <si>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</si>
  <si>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</si>
  <si>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</si>
  <si>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</si>
  <si>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</si>
  <si>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</si>
  <si>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</si>
  <si>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</si>
  <si>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</si>
  <si>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</si>
  <si>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</si>
  <si>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</si>
  <si>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</si>
  <si>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</si>
  <si>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</si>
  <si>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</si>
  <si>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</si>
  <si>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</si>
  <si>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</si>
  <si>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</si>
  <si>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</si>
  <si>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</si>
  <si>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</si>
  <si>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</si>
  <si>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</si>
  <si>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</si>
  <si>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</si>
  <si>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</si>
  <si>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</si>
  <si>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</si>
  <si>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</si>
  <si>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</si>
  <si>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</si>
  <si>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</si>
  <si>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</si>
  <si>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</si>
  <si>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</si>
  <si>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</si>
  <si>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</si>
  <si>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</si>
  <si>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</si>
  <si>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</si>
  <si>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</si>
  <si>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</si>
  <si>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</si>
  <si>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</si>
  <si>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</si>
  <si>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</si>
  <si>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</si>
  <si>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</si>
  <si>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</si>
  <si>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</si>
  <si>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</si>
  <si>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</si>
  <si>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</si>
  <si>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</si>
  <si>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</si>
  <si>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</si>
  <si>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</si>
  <si>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</si>
  <si>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</si>
  <si>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</si>
  <si>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</si>
  <si>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</si>
  <si>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</si>
  <si>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</si>
  <si>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</si>
  <si>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</si>
  <si>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</si>
  <si>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</si>
  <si>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</si>
  <si>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</si>
  <si>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</si>
  <si>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</si>
  <si>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</si>
  <si>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</si>
  <si>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</si>
  <si>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</si>
  <si>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</si>
  <si>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</si>
  <si>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</si>
  <si>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</si>
  <si>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</si>
  <si>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</si>
  <si>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</si>
  <si>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</si>
  <si>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</si>
  <si>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</si>
  <si>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</si>
  <si>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</si>
  <si>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</si>
  <si>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</si>
  <si>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</si>
  <si>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</si>
  <si>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</si>
  <si>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</si>
  <si>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</si>
  <si>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</si>
  <si>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</si>
  <si>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</si>
  <si>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</si>
  <si>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</si>
  <si>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</si>
  <si>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</si>
  <si>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</si>
  <si>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</si>
  <si>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</si>
  <si>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</si>
  <si>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</si>
  <si>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</si>
  <si>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</si>
  <si>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</si>
  <si>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</si>
  <si>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</si>
  <si>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</si>
  <si>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</si>
  <si>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</si>
  <si>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</si>
  <si>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</si>
  <si>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</si>
  <si>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</si>
  <si>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</si>
  <si>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</si>
  <si>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</si>
  <si>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</si>
  <si>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</si>
  <si>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</si>
  <si>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</si>
  <si>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</si>
  <si>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</si>
  <si>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</si>
  <si>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</si>
  <si>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</si>
  <si>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</si>
  <si>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</si>
  <si>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</si>
  <si>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</si>
  <si>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</si>
  <si>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</si>
  <si>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</si>
  <si>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</si>
  <si>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</si>
  <si>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</si>
  <si>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</si>
  <si>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</si>
  <si>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</si>
  <si>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</si>
  <si>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</si>
  <si>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</si>
  <si>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</si>
  <si>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</si>
  <si>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</si>
  <si>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</si>
  <si>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</si>
  <si>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</si>
  <si>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</si>
  <si>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</si>
  <si>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</si>
  <si>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</si>
  <si>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</si>
  <si>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</si>
  <si>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</si>
  <si>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</si>
  <si>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</si>
  <si>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</si>
  <si>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</si>
  <si>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</si>
  <si>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</si>
  <si>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</si>
  <si>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</si>
  <si>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</si>
  <si>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</si>
  <si>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</si>
  <si>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</si>
  <si>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</si>
  <si>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</si>
  <si>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</si>
  <si>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</si>
  <si>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</si>
  <si>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</si>
  <si>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</si>
  <si>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</si>
  <si>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</si>
  <si>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</si>
  <si>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</si>
  <si>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</si>
  <si>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</si>
  <si>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</si>
  <si>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</si>
  <si>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</si>
  <si>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</si>
  <si>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</si>
  <si>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</si>
  <si>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</si>
  <si>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</si>
  <si>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</si>
  <si>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</si>
  <si>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</si>
  <si>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</si>
  <si>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</si>
  <si>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</si>
  <si>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</si>
  <si>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</si>
  <si>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</si>
  <si>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</si>
  <si>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</si>
  <si>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</si>
  <si>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</si>
  <si>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</si>
  <si>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</si>
  <si>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</si>
  <si>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</si>
  <si>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</si>
  <si>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</si>
  <si>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</si>
  <si>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</si>
  <si>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</si>
  <si>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</si>
  <si>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</si>
  <si>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</si>
  <si>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</si>
  <si>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</si>
  <si>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</si>
  <si>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</si>
  <si>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</si>
  <si>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</si>
  <si>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</si>
  <si>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</si>
  <si>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</si>
  <si>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</si>
  <si>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</si>
  <si>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</si>
  <si>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</si>
  <si>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</si>
  <si>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</si>
  <si>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</si>
  <si>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</si>
  <si>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</si>
  <si>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</si>
  <si>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</si>
  <si>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</si>
  <si>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</si>
  <si>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</si>
  <si>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</si>
  <si>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</si>
  <si>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</si>
  <si>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</si>
  <si>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</si>
  <si>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</si>
  <si>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</si>
  <si>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</si>
  <si>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</si>
  <si>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</si>
  <si>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</si>
  <si>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</si>
  <si>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</si>
  <si>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</si>
  <si>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</si>
  <si>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</si>
  <si>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</si>
  <si>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</si>
  <si>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</si>
  <si>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</si>
  <si>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</si>
  <si>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</si>
  <si>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</si>
  <si>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</si>
  <si>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</si>
  <si>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</si>
  <si>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</si>
  <si>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</si>
  <si>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</si>
  <si>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</si>
  <si>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</si>
  <si>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</si>
  <si>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</si>
  <si>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</si>
  <si>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</si>
  <si>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</si>
  <si>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</si>
  <si>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</si>
  <si>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</si>
  <si>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</si>
  <si>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</si>
  <si>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</si>
  <si>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</si>
  <si>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</si>
  <si>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</si>
  <si>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</si>
  <si>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</si>
  <si>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</si>
  <si>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</si>
  <si>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</si>
  <si>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</si>
  <si>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</si>
  <si>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</si>
  <si>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</si>
  <si>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</si>
  <si>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</si>
  <si>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</si>
  <si>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</si>
  <si>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</si>
  <si>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</si>
  <si>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</si>
  <si>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</si>
  <si>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</si>
  <si>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</si>
  <si>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</si>
  <si>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</si>
  <si>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</si>
  <si>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</si>
  <si>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</si>
  <si>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</si>
  <si>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</si>
  <si>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</si>
  <si>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</si>
  <si>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</si>
  <si>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</si>
  <si>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</si>
  <si>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</si>
  <si>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</si>
  <si>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</si>
  <si>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</si>
  <si>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</si>
  <si>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</si>
  <si>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</si>
  <si>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</si>
  <si>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</si>
  <si>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</si>
  <si>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</si>
  <si>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</si>
  <si>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</si>
  <si>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</si>
  <si>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</si>
  <si>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</si>
  <si>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</si>
  <si>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</si>
  <si>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</si>
  <si>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</si>
  <si>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</si>
  <si>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</si>
  <si>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</si>
  <si>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</si>
  <si>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</si>
  <si>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</si>
  <si>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</si>
  <si>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</si>
  <si>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</si>
  <si>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</si>
  <si>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</si>
  <si>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</si>
  <si>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</si>
  <si>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</si>
  <si>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</si>
  <si>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</si>
  <si>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</si>
  <si>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</si>
  <si>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</si>
  <si>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</si>
  <si>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</si>
  <si>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</si>
  <si>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</si>
  <si>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</si>
  <si>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</si>
  <si>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</si>
  <si>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</si>
  <si>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</si>
  <si>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</si>
  <si>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</si>
  <si>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</si>
  <si>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</si>
  <si>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</si>
  <si>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</si>
  <si>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</si>
  <si>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</si>
  <si>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</si>
  <si>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</si>
  <si>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</si>
  <si>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</si>
  <si>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</si>
  <si>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</si>
  <si>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</si>
  <si>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</si>
  <si>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</si>
  <si>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</si>
  <si>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</si>
  <si>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</si>
  <si>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</si>
  <si>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</si>
  <si>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</si>
  <si>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</si>
  <si>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</si>
  <si>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</si>
  <si>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</si>
  <si>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</si>
  <si>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</si>
  <si>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</si>
  <si>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</si>
  <si>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</si>
  <si>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</si>
  <si>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</si>
  <si>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</si>
  <si>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</si>
  <si>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</si>
  <si>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</si>
  <si>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</si>
  <si>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</si>
  <si>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</si>
  <si>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</si>
  <si>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</si>
  <si>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</si>
  <si>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</si>
  <si>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</si>
  <si>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</si>
  <si>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</si>
  <si>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</si>
  <si>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</si>
  <si>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</si>
  <si>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</si>
  <si>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</si>
  <si>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</si>
  <si>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</si>
  <si>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</si>
  <si>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</si>
  <si>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</si>
  <si>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</si>
  <si>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</si>
  <si>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</si>
  <si>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</si>
  <si>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</si>
  <si>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</si>
  <si>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</si>
  <si>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</si>
  <si>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</si>
  <si>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</si>
  <si>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</si>
  <si>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</si>
  <si>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</si>
  <si>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</si>
  <si>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</si>
  <si>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</si>
  <si>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</si>
  <si>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</si>
  <si>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</si>
  <si>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</si>
  <si>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</si>
  <si>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</si>
  <si>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</si>
  <si>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</si>
  <si>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</si>
  <si>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</si>
  <si>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</si>
  <si>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</si>
  <si>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</si>
  <si>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</si>
  <si>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</si>
  <si>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</si>
  <si>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</si>
  <si>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</si>
  <si>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</si>
  <si>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</si>
  <si>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</si>
  <si>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</si>
  <si>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</si>
  <si>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</si>
  <si>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</si>
  <si>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</si>
  <si>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</si>
  <si>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</si>
  <si>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</si>
  <si>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</si>
  <si>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</si>
  <si>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</si>
  <si>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</si>
  <si>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</si>
  <si>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</si>
  <si>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</si>
  <si>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</si>
  <si>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</si>
  <si>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</si>
  <si>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</si>
  <si>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</si>
  <si>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</si>
  <si>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</si>
  <si>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</si>
  <si>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</si>
  <si>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</si>
  <si>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</si>
  <si>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</si>
  <si>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</si>
  <si>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</si>
  <si>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</si>
  <si>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</si>
  <si>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</si>
  <si>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</si>
  <si>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</si>
  <si>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</si>
  <si>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</si>
  <si>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</si>
  <si>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</si>
  <si>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</si>
  <si>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</si>
  <si>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</si>
  <si>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</si>
  <si>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</si>
  <si>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</si>
  <si>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</si>
  <si>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</si>
  <si>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</si>
  <si>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</si>
  <si>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</si>
  <si>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</si>
  <si>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</si>
  <si>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</si>
  <si>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</si>
  <si>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</si>
  <si>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</si>
  <si>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</si>
  <si>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</si>
  <si>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</si>
  <si>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</si>
  <si>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</si>
  <si>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</si>
  <si>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</si>
  <si>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</si>
  <si>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</si>
  <si>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</si>
  <si>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</si>
  <si>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</si>
  <si>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</si>
  <si>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</si>
  <si>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</si>
  <si>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</si>
  <si>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</si>
  <si>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</si>
  <si>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</si>
  <si>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</si>
  <si>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</si>
  <si>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</si>
  <si>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</si>
  <si>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</si>
  <si>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</si>
  <si>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</si>
  <si>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</si>
  <si>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</si>
  <si>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</si>
  <si>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</si>
  <si>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</si>
  <si>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</si>
  <si>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</si>
  <si>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</si>
  <si>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</si>
  <si>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</si>
  <si>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</si>
  <si>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</si>
  <si>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</si>
  <si>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</si>
  <si>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</si>
  <si>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</si>
  <si>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</si>
  <si>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</si>
  <si>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</si>
  <si>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</si>
  <si>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</si>
  <si>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</si>
  <si>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</si>
  <si>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</si>
  <si>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</si>
  <si>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</si>
  <si>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</si>
  <si>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</si>
  <si>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</si>
  <si>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</si>
  <si>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</si>
  <si>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</si>
  <si>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</si>
  <si>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</si>
  <si>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</si>
  <si>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</si>
  <si>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</si>
  <si>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</si>
  <si>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</si>
  <si>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</si>
  <si>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</si>
  <si>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</si>
  <si>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</si>
  <si>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</si>
  <si>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</si>
  <si>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</si>
  <si>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</si>
  <si>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</si>
  <si>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</si>
  <si>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</si>
  <si>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</si>
  <si>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</si>
  <si>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</si>
  <si>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</si>
  <si>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</si>
  <si>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</si>
  <si>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</si>
  <si>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</si>
  <si>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</si>
  <si>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</si>
  <si>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</si>
  <si>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</si>
  <si>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</si>
  <si>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</si>
  <si>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</si>
  <si>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</si>
  <si>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</si>
  <si>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</si>
  <si>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</si>
  <si>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</si>
  <si>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</si>
  <si>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</si>
  <si>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</si>
  <si>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</si>
  <si>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</si>
  <si>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</si>
  <si>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</si>
  <si>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</si>
  <si>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</si>
  <si>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</si>
  <si>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</si>
  <si>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</si>
  <si>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</si>
  <si>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</si>
  <si>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</si>
  <si>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</si>
  <si>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</si>
  <si>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</si>
  <si>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</si>
  <si>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</si>
  <si>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</si>
  <si>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</si>
  <si>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</si>
  <si>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</si>
  <si>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</si>
  <si>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</si>
  <si>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</si>
  <si>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</si>
  <si>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</si>
  <si>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</si>
  <si>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</si>
  <si>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</si>
  <si>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</si>
  <si>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</si>
  <si>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</si>
  <si>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</si>
  <si>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</si>
  <si>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</si>
  <si>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</si>
  <si>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</si>
  <si>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</si>
  <si>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</si>
  <si>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</si>
  <si>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</si>
  <si>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</si>
  <si>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</si>
  <si>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</si>
  <si>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</si>
  <si>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</si>
  <si>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</si>
  <si>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</si>
  <si>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</si>
  <si>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</si>
  <si>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</si>
  <si>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</si>
  <si>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</si>
  <si>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</si>
  <si>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</si>
  <si>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</si>
  <si>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</si>
  <si>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</si>
  <si>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</si>
  <si>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</si>
  <si>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</si>
  <si>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</si>
  <si>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</si>
  <si>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</si>
  <si>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</si>
  <si>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</si>
  <si>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</si>
  <si>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</si>
  <si>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</si>
  <si>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</si>
  <si>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</si>
  <si>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</si>
  <si>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</si>
  <si>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</si>
  <si>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</si>
  <si>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</si>
  <si>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</si>
  <si>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</si>
  <si>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</si>
  <si>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</si>
  <si>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</si>
  <si>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</si>
  <si>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</si>
  <si>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</si>
  <si>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</si>
  <si>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</si>
  <si>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</si>
  <si>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</si>
  <si>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</si>
  <si>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</si>
  <si>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</si>
  <si>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</si>
  <si>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</si>
  <si>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</si>
  <si>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</si>
  <si>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</si>
  <si>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</si>
  <si>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</si>
  <si>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</si>
  <si>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</si>
  <si>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</si>
  <si>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</si>
  <si>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</si>
  <si>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</si>
  <si>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</si>
  <si>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</si>
  <si>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</si>
  <si>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</si>
  <si>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</si>
  <si>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</si>
  <si>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</si>
  <si>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</si>
  <si>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</si>
  <si>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</si>
  <si>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</si>
  <si>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</si>
  <si>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</si>
  <si>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</si>
  <si>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</si>
  <si>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</si>
  <si>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</si>
  <si>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</si>
  <si>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</si>
  <si>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</si>
  <si>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</si>
  <si>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</si>
  <si>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</si>
  <si>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</si>
  <si>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</si>
  <si>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</si>
  <si>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</si>
  <si>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</si>
  <si>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</si>
  <si>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</si>
  <si>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</si>
  <si>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</si>
  <si>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</si>
  <si>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</si>
  <si>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</si>
  <si>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</si>
  <si>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</si>
  <si>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</si>
  <si>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</si>
  <si>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</si>
  <si>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</si>
  <si>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</si>
  <si>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</si>
  <si>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</si>
  <si>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</si>
  <si>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</si>
  <si>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</si>
  <si>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</si>
  <si>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</si>
  <si>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</si>
  <si>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</si>
  <si>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</si>
  <si>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</si>
  <si>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</si>
  <si>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</si>
  <si>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</si>
  <si>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</si>
  <si>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</si>
  <si>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</si>
  <si>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</si>
  <si>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</si>
  <si>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</si>
  <si>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</si>
  <si>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</si>
  <si>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</si>
  <si>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</si>
  <si>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</si>
  <si>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</si>
  <si>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</si>
  <si>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</si>
  <si>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</si>
  <si>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</si>
  <si>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</si>
  <si>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</si>
  <si>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</si>
  <si>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</si>
  <si>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</si>
  <si>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</si>
  <si>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</si>
  <si>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</si>
  <si>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</si>
  <si>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</si>
  <si>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</si>
  <si>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</si>
  <si>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</si>
  <si>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</si>
  <si>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</si>
  <si>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</si>
  <si>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</si>
  <si>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</si>
  <si>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</si>
  <si>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</si>
  <si>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</si>
  <si>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</si>
  <si>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</si>
  <si>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</si>
  <si>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</si>
  <si>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</si>
  <si>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</si>
  <si>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</si>
  <si>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</si>
  <si>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</si>
  <si>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</si>
  <si>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</si>
  <si>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</si>
  <si>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</si>
  <si>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</si>
  <si>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</si>
  <si>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</si>
  <si>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</si>
  <si>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</si>
  <si>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</si>
  <si>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</si>
  <si>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</si>
  <si>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</si>
  <si>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</si>
  <si>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</si>
  <si>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</si>
  <si>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</si>
  <si>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</si>
  <si>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</si>
  <si>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</si>
  <si>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</si>
  <si>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</si>
  <si>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</si>
  <si>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</si>
  <si>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</si>
  <si>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</si>
  <si>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</si>
  <si>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</si>
  <si>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</si>
  <si>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</si>
  <si>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</si>
  <si>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</si>
  <si>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</si>
  <si>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</si>
  <si>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</si>
  <si>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</si>
  <si>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</si>
  <si>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</si>
  <si>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</si>
  <si>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</si>
  <si>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</si>
  <si>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</si>
  <si>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</si>
  <si>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</si>
  <si>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</si>
  <si>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</si>
  <si>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</si>
  <si>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</si>
  <si>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</si>
  <si>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</si>
  <si>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</si>
  <si>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</si>
  <si>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</si>
  <si>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</si>
  <si>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</si>
  <si>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</si>
  <si>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</si>
  <si>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</si>
  <si>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</si>
  <si>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</si>
  <si>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</si>
  <si>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</si>
  <si>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</si>
  <si>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</si>
  <si>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</si>
  <si>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</si>
  <si>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</si>
  <si>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</si>
  <si>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</si>
  <si>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</si>
  <si>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</si>
  <si>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</si>
  <si>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</si>
  <si>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</si>
  <si>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</si>
  <si>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</si>
  <si>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</si>
  <si>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</si>
  <si>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</si>
  <si>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</si>
  <si>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</si>
  <si>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</si>
  <si>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</si>
  <si>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</si>
  <si>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</si>
  <si>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</si>
  <si>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</si>
  <si>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</si>
  <si>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</si>
  <si>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</si>
  <si>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</si>
  <si>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</si>
  <si>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</si>
  <si>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</si>
  <si>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</si>
  <si>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</si>
  <si>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</si>
  <si>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</si>
  <si>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</si>
  <si>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</si>
  <si>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</si>
  <si>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</si>
  <si>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</si>
  <si>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</si>
  <si>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</si>
  <si>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</si>
  <si>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</si>
  <si>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</si>
  <si>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</si>
  <si>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</si>
  <si>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</si>
  <si>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</si>
  <si>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</si>
  <si>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</si>
  <si>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</si>
  <si>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</si>
  <si>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</si>
  <si>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</si>
  <si>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</si>
  <si>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</si>
  <si>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</si>
  <si>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</si>
  <si>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</si>
  <si>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</si>
  <si>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</si>
  <si>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</si>
  <si>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</si>
  <si>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</si>
  <si>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</si>
  <si>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</si>
  <si>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</si>
  <si>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</si>
  <si>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</si>
  <si>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</si>
  <si>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</si>
  <si>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</si>
  <si>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</si>
  <si>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</si>
  <si>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</si>
  <si>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</si>
  <si>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</si>
  <si>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</si>
  <si>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</si>
  <si>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</si>
  <si>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</si>
  <si>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</si>
  <si>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</si>
  <si>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</si>
  <si>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</si>
  <si>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</si>
  <si>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</si>
  <si>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</si>
  <si>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</si>
  <si>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</si>
  <si>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</si>
  <si>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</si>
  <si>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</si>
  <si>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</si>
  <si>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</si>
  <si>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</si>
  <si>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</si>
  <si>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</si>
  <si>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</si>
  <si>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</si>
  <si>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</si>
  <si>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</si>
  <si>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</si>
  <si>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</si>
  <si>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</si>
  <si>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</si>
  <si>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</si>
  <si>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</si>
  <si>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</si>
  <si>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</si>
  <si>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</si>
  <si>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</si>
  <si>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</si>
  <si>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</si>
  <si>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</si>
  <si>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</si>
  <si>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</si>
  <si>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</si>
  <si>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</si>
  <si>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</si>
  <si>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</si>
  <si>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</si>
  <si>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</si>
  <si>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</si>
  <si>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</si>
  <si>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</si>
  <si>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</si>
  <si>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</si>
  <si>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</si>
  <si>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</si>
  <si>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</si>
  <si>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</si>
  <si>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</si>
  <si>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</si>
  <si>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</si>
  <si>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</si>
  <si>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</si>
  <si>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</si>
  <si>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</si>
  <si>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</si>
  <si>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</si>
  <si>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</si>
  <si>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</si>
  <si>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</si>
  <si>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</si>
  <si>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</si>
  <si>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</si>
  <si>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</si>
  <si>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</si>
  <si>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</si>
  <si>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</si>
  <si>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</si>
  <si>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</si>
  <si>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</si>
  <si>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</si>
  <si>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</si>
  <si>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</si>
  <si>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</si>
  <si>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</si>
  <si>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</si>
  <si>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</si>
  <si>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</si>
  <si>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</si>
  <si>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</si>
  <si>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</si>
  <si>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</si>
  <si>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</si>
  <si>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</si>
  <si>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</si>
  <si>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</si>
  <si>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</si>
  <si>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</si>
  <si>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</si>
  <si>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</si>
  <si>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</si>
  <si>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</si>
  <si>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</si>
  <si>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</si>
  <si>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</si>
  <si>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</si>
  <si>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</si>
  <si>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</si>
  <si>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</si>
  <si>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</si>
  <si>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</si>
  <si>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</si>
  <si>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</si>
  <si>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</si>
  <si>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</si>
  <si>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</si>
  <si>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</si>
  <si>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</si>
  <si>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</si>
  <si>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</si>
  <si>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</si>
  <si>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</si>
  <si>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</si>
  <si>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</si>
  <si>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</si>
  <si>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</si>
  <si>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</si>
  <si>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</si>
  <si>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</si>
  <si>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</si>
  <si>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</si>
  <si>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</si>
  <si>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</si>
  <si>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</si>
  <si>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</si>
  <si>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</si>
  <si>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</si>
  <si>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</si>
  <si>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</si>
  <si>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</si>
  <si>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</si>
  <si>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</si>
  <si>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</si>
  <si>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</si>
  <si>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</si>
  <si>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</si>
  <si>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</si>
  <si>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</si>
  <si>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</si>
  <si>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</si>
  <si>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</si>
  <si>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</si>
  <si>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</si>
  <si>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</si>
  <si>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</si>
  <si>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</si>
  <si>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</si>
  <si>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</si>
  <si>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</si>
  <si>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</si>
  <si>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</si>
  <si>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</si>
  <si>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</si>
  <si>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</si>
  <si>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</si>
  <si>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</si>
  <si>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</si>
  <si>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</si>
  <si>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</si>
  <si>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</si>
  <si>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</si>
  <si>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</si>
  <si>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</si>
  <si>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</si>
  <si>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</si>
  <si>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</si>
  <si>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</si>
  <si>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</si>
  <si>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</si>
  <si>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</si>
  <si>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</si>
  <si>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</si>
  <si>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</si>
  <si>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</si>
  <si>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</si>
  <si>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</si>
  <si>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</si>
  <si>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</si>
  <si>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</si>
  <si>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</si>
  <si>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</si>
  <si>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</si>
  <si>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</si>
  <si>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</si>
  <si>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</si>
  <si>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</si>
  <si>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</si>
  <si>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</si>
  <si>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</si>
  <si>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</si>
  <si>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</si>
  <si>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</si>
  <si>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</si>
  <si>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</si>
  <si>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</si>
  <si>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</si>
  <si>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</si>
  <si>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</si>
  <si>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</si>
  <si>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</si>
  <si>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</si>
  <si>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</si>
  <si>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</si>
  <si>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</si>
  <si>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</si>
  <si>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</si>
  <si>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</si>
  <si>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</si>
  <si>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</si>
  <si>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</si>
  <si>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</si>
  <si>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</si>
  <si>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</si>
  <si>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</si>
  <si>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</si>
  <si>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</si>
  <si>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</si>
  <si>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</si>
  <si>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</si>
  <si>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</si>
  <si>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</si>
  <si>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</si>
  <si>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</si>
  <si>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</si>
  <si>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</si>
  <si>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</si>
  <si>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</si>
  <si>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</si>
  <si>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</si>
  <si>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</si>
  <si>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</si>
  <si>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</si>
  <si>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</si>
  <si>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</si>
  <si>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</si>
  <si>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</si>
  <si>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</si>
  <si>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</si>
  <si>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</si>
  <si>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</si>
  <si>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</si>
  <si>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</si>
  <si>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</si>
  <si>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</si>
  <si>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</si>
  <si>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</si>
  <si>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</si>
  <si>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</si>
  <si>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</si>
  <si>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</si>
  <si>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</si>
  <si>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</si>
  <si>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</si>
  <si>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</si>
  <si>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</si>
  <si>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</si>
  <si>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</si>
  <si>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</si>
  <si>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</si>
  <si>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</si>
  <si>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</si>
  <si>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</si>
  <si>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</si>
  <si>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</si>
  <si>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</si>
  <si>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</si>
  <si>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</si>
  <si>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</si>
  <si>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</si>
  <si>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</si>
  <si>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</si>
  <si>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</si>
  <si>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</si>
  <si>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</si>
  <si>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</si>
  <si>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</si>
  <si>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</si>
  <si>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</si>
  <si>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</si>
  <si>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</si>
  <si>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</si>
  <si>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</si>
  <si>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</si>
  <si>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</si>
  <si>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</si>
  <si>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</si>
  <si>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</si>
  <si>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</si>
  <si>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</si>
  <si>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</si>
  <si>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</si>
  <si>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</si>
  <si>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</si>
  <si>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</si>
  <si>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</si>
  <si>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</si>
  <si>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</si>
  <si>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</si>
  <si>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</si>
  <si>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</si>
  <si>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</si>
  <si>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</si>
  <si>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</si>
  <si>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</si>
  <si>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</si>
  <si>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</si>
  <si>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</si>
  <si>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</si>
  <si>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</si>
  <si>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</si>
  <si>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</si>
  <si>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</si>
  <si>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</si>
  <si>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</si>
  <si>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</si>
  <si>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</si>
  <si>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</si>
  <si>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</si>
  <si>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</si>
  <si>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</si>
  <si>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</si>
  <si>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</si>
  <si>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</si>
  <si>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</si>
  <si>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</si>
  <si>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</si>
  <si>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</si>
  <si>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</si>
  <si>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</si>
  <si>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</si>
  <si>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</si>
  <si>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</si>
  <si>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</si>
  <si>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</si>
  <si>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</si>
  <si>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</si>
  <si>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</si>
  <si>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</si>
  <si>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</si>
  <si>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</si>
  <si>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</si>
  <si>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</si>
  <si>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</si>
  <si>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</si>
  <si>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</si>
  <si>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</si>
  <si>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</si>
  <si>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</si>
  <si>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</si>
  <si>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</si>
  <si>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</si>
  <si>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</si>
  <si>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</si>
  <si>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</si>
  <si>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</si>
  <si>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</si>
  <si>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</si>
  <si>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</si>
  <si>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</si>
  <si>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</si>
  <si>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</si>
  <si>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</si>
  <si>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</si>
  <si>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</si>
  <si>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</si>
  <si>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</si>
  <si>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</si>
  <si>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</si>
  <si>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</si>
  <si>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</si>
  <si>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</si>
  <si>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</si>
  <si>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</si>
  <si>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</si>
  <si>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</si>
  <si>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</si>
  <si>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</si>
  <si>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</si>
  <si>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</si>
  <si>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</si>
  <si>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</si>
  <si>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</si>
  <si>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</si>
  <si>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</si>
  <si>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</si>
  <si>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</si>
  <si>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</si>
  <si>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</si>
  <si>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</si>
  <si>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</si>
  <si>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</si>
  <si>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</si>
  <si>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</si>
  <si>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</si>
  <si>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</si>
  <si>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</si>
  <si>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</si>
  <si>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</si>
  <si>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</si>
  <si>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</si>
  <si>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</si>
  <si>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</si>
  <si>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</si>
  <si>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</si>
  <si>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</si>
  <si>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</si>
  <si>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</si>
  <si>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</si>
  <si>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</si>
  <si>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</si>
  <si>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</si>
  <si>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</si>
  <si>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</si>
  <si>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</si>
  <si>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</si>
  <si>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</si>
  <si>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</si>
  <si>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</si>
  <si>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</si>
  <si>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</si>
  <si>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</si>
  <si>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</si>
  <si>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</si>
  <si>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</si>
  <si>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</si>
  <si>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</si>
  <si>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</si>
  <si>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</si>
  <si>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</si>
  <si>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</si>
  <si>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</si>
  <si>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</si>
  <si>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</si>
  <si>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</si>
  <si>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</si>
  <si>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</si>
  <si>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</si>
  <si>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</si>
  <si>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</si>
  <si>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</si>
  <si>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</si>
  <si>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</si>
  <si>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</si>
  <si>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</si>
  <si>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</si>
  <si>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</si>
  <si>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</si>
  <si>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</si>
  <si>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</si>
  <si>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</si>
  <si>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</si>
  <si>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</si>
  <si>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</si>
  <si>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</si>
  <si>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</si>
  <si>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</si>
  <si>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</si>
  <si>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</si>
  <si>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</si>
  <si>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</si>
  <si>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</si>
  <si>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</si>
  <si>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</si>
  <si>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</si>
  <si>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</si>
  <si>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</si>
  <si>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</si>
  <si>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</si>
  <si>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</si>
  <si>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</si>
  <si>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</si>
  <si>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</si>
  <si>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</si>
  <si>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</si>
  <si>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</si>
  <si>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</si>
  <si>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</si>
  <si>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</si>
  <si>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</si>
  <si>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</si>
  <si>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</si>
  <si>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</si>
  <si>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</si>
  <si>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</si>
  <si>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</si>
  <si>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</si>
  <si>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</si>
  <si>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</si>
  <si>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</si>
  <si>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</si>
  <si>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</si>
  <si>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</si>
  <si>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</si>
  <si>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</si>
  <si>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</si>
  <si>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</si>
  <si>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</si>
  <si>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</si>
  <si>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</si>
  <si>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</si>
  <si>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</si>
  <si>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</si>
  <si>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</si>
  <si>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</si>
  <si>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</si>
  <si>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</si>
  <si>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</si>
  <si>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</si>
  <si>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</si>
  <si>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</si>
  <si>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</si>
  <si>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</si>
  <si>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</si>
  <si>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</si>
  <si>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</si>
  <si>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</si>
  <si>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</si>
  <si>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</si>
  <si>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</si>
  <si>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</si>
  <si>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</si>
  <si>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</si>
  <si>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</si>
  <si>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</si>
  <si>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</si>
  <si>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</si>
  <si>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</si>
  <si>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</si>
  <si>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</si>
  <si>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</si>
  <si>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</si>
  <si>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</si>
  <si>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</si>
  <si>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</si>
  <si>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</si>
  <si>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</si>
  <si>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</si>
  <si>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</si>
  <si>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</si>
  <si>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</si>
  <si>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</si>
  <si>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</si>
  <si>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</si>
  <si>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</si>
  <si>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</si>
  <si>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</si>
  <si>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</si>
  <si>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</si>
  <si>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</si>
  <si>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</si>
  <si>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</si>
  <si>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</si>
  <si>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</si>
  <si>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</si>
  <si>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</si>
  <si>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</si>
  <si>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</si>
  <si>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</si>
  <si>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</si>
  <si>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</si>
  <si>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</si>
  <si>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</si>
  <si>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</si>
  <si>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</si>
  <si>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</si>
  <si>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</si>
  <si>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</si>
  <si>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</si>
  <si>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</si>
  <si>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</si>
  <si>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</si>
  <si>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</si>
  <si>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</si>
  <si>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</si>
  <si>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</si>
  <si>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</si>
  <si>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</si>
  <si>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</si>
  <si>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</si>
  <si>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</si>
  <si>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</si>
  <si>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</si>
  <si>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</si>
  <si>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</si>
  <si>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</si>
  <si>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</si>
  <si>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</si>
  <si>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</si>
  <si>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</si>
  <si>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</si>
  <si>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</si>
  <si>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</si>
  <si>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</si>
  <si>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</si>
  <si>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</si>
  <si>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</si>
  <si>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</si>
  <si>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</si>
  <si>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</si>
  <si>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</si>
  <si>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</si>
  <si>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</si>
  <si>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</si>
  <si>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</si>
  <si>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</si>
  <si>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</si>
  <si>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</si>
  <si>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</si>
  <si>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</si>
  <si>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</si>
  <si>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</si>
  <si>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</si>
  <si>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</si>
  <si>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</si>
  <si>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</si>
  <si>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</si>
  <si>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</si>
  <si>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</si>
  <si>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</si>
  <si>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</si>
  <si>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</si>
  <si>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</si>
  <si>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</si>
  <si>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</si>
  <si>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</si>
  <si>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</si>
  <si>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</si>
  <si>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</si>
  <si>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</si>
  <si>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</si>
  <si>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</si>
  <si>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</si>
  <si>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</si>
  <si>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</si>
  <si>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</si>
  <si>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</si>
  <si>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</si>
  <si>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</si>
  <si>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</si>
  <si>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</si>
  <si>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</si>
  <si>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</si>
  <si>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</si>
  <si>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</si>
  <si>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</si>
  <si>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</si>
  <si>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</si>
  <si>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</si>
  <si>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</si>
  <si>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</si>
  <si>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</si>
  <si>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</si>
  <si>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</si>
  <si>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</si>
  <si>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</si>
  <si>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</si>
  <si>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</si>
  <si>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</si>
  <si>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</si>
  <si>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</si>
  <si>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</si>
  <si>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</si>
  <si>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</si>
  <si>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</si>
  <si>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</si>
  <si>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</si>
  <si>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</si>
  <si>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</si>
  <si>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</si>
  <si>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</si>
  <si>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</si>
  <si>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</si>
  <si>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</si>
  <si>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</si>
  <si>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</si>
  <si>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</si>
  <si>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</si>
  <si>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</si>
  <si>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</si>
  <si>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</si>
  <si>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</si>
  <si>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</si>
  <si>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</si>
  <si>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</si>
  <si>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</si>
  <si>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</si>
  <si>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</si>
  <si>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</si>
  <si>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</si>
  <si>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</si>
  <si>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</si>
  <si>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</si>
  <si>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</si>
  <si>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</si>
  <si>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</si>
  <si>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</si>
  <si>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</si>
  <si>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</si>
  <si>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</si>
  <si>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</si>
  <si>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</si>
  <si>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</si>
  <si>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</si>
  <si>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</si>
  <si>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</si>
  <si>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</si>
  <si>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</si>
  <si>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</si>
  <si>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</si>
  <si>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</si>
  <si>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</si>
  <si>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</si>
  <si>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</si>
  <si>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</si>
  <si>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</si>
  <si>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</si>
  <si>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</si>
  <si>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</si>
  <si>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</si>
  <si>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</si>
  <si>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</si>
  <si>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</si>
  <si>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</si>
  <si>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</si>
  <si>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</si>
  <si>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</si>
  <si>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</si>
  <si>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</si>
  <si>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</si>
  <si>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</si>
  <si>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</si>
  <si>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</si>
  <si>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</si>
  <si>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</si>
  <si>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</si>
  <si>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</si>
  <si>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</si>
  <si>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</si>
  <si>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</si>
  <si>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</si>
  <si>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</si>
  <si>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</si>
  <si>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</si>
  <si>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</si>
  <si>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</si>
  <si>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</si>
  <si>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</si>
  <si>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</si>
  <si>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</si>
  <si>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</si>
  <si>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</si>
  <si>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</si>
  <si>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</si>
  <si>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</si>
  <si>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</si>
  <si>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</si>
  <si>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</si>
  <si>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</si>
  <si>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</si>
  <si>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</si>
  <si>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</si>
  <si>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</si>
  <si>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</si>
  <si>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</si>
  <si>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</si>
  <si>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</si>
  <si>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</si>
  <si>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</si>
  <si>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</si>
  <si>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</si>
  <si>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</si>
  <si>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</si>
  <si>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</si>
  <si>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</si>
  <si>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</si>
  <si>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</si>
  <si>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</si>
  <si>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</si>
  <si>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</si>
  <si>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</si>
  <si>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</si>
  <si>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</si>
  <si>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</si>
  <si>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</si>
  <si>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</si>
  <si>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</si>
  <si>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</si>
  <si>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</si>
  <si>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</si>
  <si>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</si>
  <si>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</si>
  <si>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</si>
  <si>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</si>
  <si>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</si>
  <si>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</si>
  <si>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</si>
  <si>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</si>
  <si>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</si>
  <si>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</si>
  <si>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</si>
  <si>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</si>
  <si>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</si>
  <si>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</si>
  <si>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</si>
  <si>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</si>
  <si>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</si>
  <si>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</si>
  <si>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</si>
  <si>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</si>
  <si>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</si>
  <si>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</si>
  <si>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</si>
  <si>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</si>
  <si>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</si>
  <si>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</si>
  <si>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</si>
  <si>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</si>
  <si>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</si>
  <si>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</si>
  <si>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</si>
  <si>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</si>
  <si>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</si>
  <si>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</si>
  <si>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</si>
  <si>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</si>
  <si>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</si>
  <si>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</si>
  <si>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</si>
  <si>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</si>
  <si>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</si>
  <si>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</si>
  <si>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</si>
  <si>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</si>
  <si>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</si>
  <si>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</si>
  <si>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</si>
  <si>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</si>
  <si>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</si>
  <si>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</si>
  <si>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</si>
  <si>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</si>
  <si>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</si>
  <si>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</si>
  <si>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</si>
  <si>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</si>
  <si>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</si>
  <si>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</si>
  <si>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</si>
  <si>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</si>
  <si>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</si>
  <si>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</si>
  <si>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</si>
  <si>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</si>
  <si>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</si>
  <si>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</si>
  <si>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</si>
  <si>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</si>
  <si>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</si>
  <si>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</si>
  <si>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</si>
  <si>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</si>
  <si>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</si>
  <si>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</si>
  <si>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</si>
  <si>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</si>
  <si>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</si>
  <si>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</si>
  <si>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</si>
  <si>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</si>
  <si>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</si>
  <si>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</si>
  <si>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</si>
  <si>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</si>
  <si>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</si>
  <si>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</si>
  <si>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</si>
  <si>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</si>
  <si>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</si>
  <si>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</si>
  <si>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</si>
  <si>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</si>
  <si>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</si>
  <si>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</si>
  <si>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</si>
  <si>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</si>
  <si>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</si>
  <si>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</si>
  <si>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</si>
  <si>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</si>
  <si>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</si>
  <si>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</si>
  <si>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</si>
  <si>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</si>
  <si>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</si>
  <si>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</si>
  <si>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</si>
  <si>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</si>
  <si>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</si>
  <si>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</si>
  <si>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</si>
  <si>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</si>
  <si>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</si>
  <si>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</si>
  <si>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</si>
  <si>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</si>
  <si>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</si>
  <si>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</si>
  <si>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</si>
  <si>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</si>
  <si>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</si>
  <si>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</si>
  <si>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</si>
  <si>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</si>
  <si>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</si>
  <si>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</si>
  <si>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</si>
  <si>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</si>
  <si>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</si>
  <si>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</si>
  <si>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</si>
  <si>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</si>
  <si>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</si>
  <si>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</si>
  <si>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</si>
  <si>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</si>
  <si>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</si>
  <si>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</si>
  <si>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</si>
  <si>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</si>
  <si>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</si>
  <si>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</si>
  <si>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</si>
  <si>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</si>
  <si>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</si>
  <si>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</si>
  <si>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</si>
  <si>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</si>
  <si>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</si>
  <si>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</si>
  <si>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</si>
  <si>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</si>
  <si>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</si>
  <si>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</si>
  <si>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</si>
  <si>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</si>
  <si>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</si>
  <si>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</si>
  <si>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</si>
  <si>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</si>
  <si>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</si>
  <si>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</si>
  <si>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</si>
  <si>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</si>
  <si>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</si>
  <si>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</si>
  <si>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</si>
  <si>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</si>
  <si>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</si>
  <si>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</si>
  <si>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</si>
  <si>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</si>
  <si>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</si>
  <si>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</si>
  <si>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</si>
  <si>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</si>
  <si>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</si>
  <si>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</si>
  <si>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</si>
  <si>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</si>
  <si>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</si>
  <si>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</si>
  <si>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</si>
  <si>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</si>
  <si>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</si>
  <si>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</si>
  <si>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</si>
  <si>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</si>
  <si>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</si>
  <si>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</si>
  <si>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</si>
  <si>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</si>
  <si>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</si>
  <si>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</si>
  <si>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</si>
  <si>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</si>
  <si>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</si>
  <si>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</si>
  <si>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</si>
  <si>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</si>
  <si>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</si>
  <si>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</si>
  <si>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</si>
  <si>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</si>
  <si>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</si>
  <si>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</si>
  <si>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</si>
  <si>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</si>
  <si>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</si>
  <si>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</si>
  <si>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</si>
  <si>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</si>
  <si>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</si>
  <si>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</si>
  <si>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</si>
  <si>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</si>
  <si>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</si>
  <si>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</si>
  <si>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</si>
  <si>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</si>
  <si>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</si>
  <si>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</si>
  <si>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</si>
  <si>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</si>
  <si>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</si>
  <si>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</si>
  <si>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</si>
  <si>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</si>
  <si>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</si>
  <si>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</si>
  <si>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</si>
  <si>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</si>
  <si>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</si>
  <si>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</si>
  <si>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</si>
  <si>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</si>
  <si>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</si>
  <si>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</si>
  <si>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</si>
  <si>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</si>
  <si>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</si>
  <si>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</si>
  <si>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</si>
  <si>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</si>
  <si>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</si>
  <si>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</si>
  <si>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</si>
  <si>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</si>
  <si>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</si>
  <si>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</si>
  <si>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</si>
  <si>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</si>
  <si>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</si>
  <si>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</si>
  <si>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</si>
  <si>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</si>
  <si>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</si>
  <si>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</si>
  <si>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</si>
  <si>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</si>
  <si>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</si>
  <si>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</si>
  <si>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</si>
  <si>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</si>
  <si>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</si>
  <si>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</si>
  <si>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</si>
  <si>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</si>
  <si>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</si>
  <si>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</si>
  <si>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</si>
  <si>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</si>
  <si>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</si>
  <si>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</si>
  <si>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</si>
  <si>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</si>
  <si>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</si>
  <si>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</si>
  <si>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</si>
  <si>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</si>
  <si>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</si>
  <si>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</si>
  <si>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</si>
  <si>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</si>
  <si>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</si>
  <si>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</si>
  <si>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</si>
  <si>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</si>
  <si>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</si>
  <si>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</si>
  <si>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</si>
  <si>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</si>
  <si>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</si>
  <si>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</si>
  <si>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</si>
  <si>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</si>
  <si>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</si>
  <si>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</si>
  <si>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</si>
  <si>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</si>
  <si>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</si>
  <si>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</si>
  <si>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</si>
  <si>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</si>
  <si>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</si>
  <si>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</si>
  <si>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</si>
  <si>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</si>
  <si>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</si>
  <si>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</si>
  <si>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</si>
  <si>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</si>
  <si>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</si>
  <si>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</si>
  <si>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</si>
  <si>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</si>
  <si>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</si>
  <si>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</si>
  <si>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</si>
  <si>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</si>
  <si>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</si>
  <si>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</si>
  <si>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</si>
  <si>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</si>
  <si>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</si>
  <si>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</si>
  <si>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</si>
  <si>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</si>
  <si>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</si>
  <si>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</si>
  <si>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</si>
  <si>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</si>
  <si>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</si>
  <si>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</si>
  <si>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</si>
  <si>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</si>
  <si>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</si>
  <si>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</si>
  <si>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</si>
  <si>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</si>
  <si>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</si>
  <si>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</si>
  <si>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</si>
  <si>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</si>
  <si>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</si>
  <si>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</si>
  <si>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</si>
  <si>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</si>
  <si>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</si>
  <si>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</si>
  <si>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</si>
  <si>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</si>
  <si>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</si>
  <si>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</si>
  <si>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</si>
  <si>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</si>
  <si>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</si>
  <si>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</si>
  <si>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</si>
  <si>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</si>
  <si>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</si>
  <si>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</si>
  <si>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</si>
  <si>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</si>
  <si>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</si>
  <si>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</si>
  <si>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</si>
  <si>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</si>
  <si>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</si>
  <si>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</si>
  <si>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</si>
  <si>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</si>
  <si>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</si>
  <si>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</si>
  <si>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</si>
  <si>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</si>
  <si>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</si>
  <si>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</si>
  <si>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</si>
  <si>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</si>
  <si>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</si>
  <si>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</si>
  <si>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</si>
  <si>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</si>
  <si>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</si>
  <si>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</si>
  <si>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</si>
  <si>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</si>
  <si>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</si>
  <si>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</si>
  <si>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</si>
  <si>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</si>
  <si>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</si>
  <si>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</si>
  <si>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</si>
  <si>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</si>
  <si>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</si>
  <si>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</si>
  <si>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</si>
  <si>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</si>
  <si>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</si>
  <si>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</si>
  <si>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</si>
  <si>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</si>
  <si>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</si>
  <si>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</si>
  <si>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</si>
  <si>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</si>
  <si>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</si>
  <si>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</si>
  <si>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</si>
  <si>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</si>
  <si>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</si>
  <si>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</si>
  <si>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</si>
  <si>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</si>
  <si>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</si>
  <si>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</si>
  <si>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</si>
  <si>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</si>
  <si>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</si>
  <si>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</si>
  <si>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</si>
  <si>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</si>
  <si>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</si>
  <si>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</si>
  <si>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</si>
  <si>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</si>
  <si>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</si>
  <si>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</si>
  <si>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</si>
  <si>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</si>
  <si>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</si>
  <si>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</si>
  <si>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</si>
  <si>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</si>
  <si>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</si>
  <si>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</si>
  <si>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</si>
  <si>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</si>
  <si>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</si>
  <si>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</si>
  <si>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</si>
  <si>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</si>
  <si>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</si>
  <si>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</si>
  <si>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</si>
  <si>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</si>
  <si>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</si>
  <si>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</si>
  <si>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</si>
  <si>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</si>
  <si>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</si>
  <si>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</si>
  <si>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</si>
  <si>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</si>
  <si>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</si>
  <si>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</si>
  <si>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</si>
  <si>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</si>
  <si>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</si>
  <si>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</si>
  <si>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</si>
  <si>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</si>
  <si>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</si>
  <si>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</si>
  <si>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</si>
  <si>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</si>
  <si>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</si>
  <si>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</si>
  <si>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</si>
  <si>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</si>
  <si>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</si>
  <si>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</si>
  <si>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</si>
  <si>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</si>
  <si>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</si>
  <si>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</si>
  <si>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</si>
  <si>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</si>
  <si>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</si>
  <si>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</si>
  <si>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</si>
  <si>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</si>
  <si>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</si>
  <si>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</si>
  <si>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</si>
  <si>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</si>
  <si>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</si>
  <si>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</si>
  <si>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</si>
  <si>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</si>
  <si>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</si>
  <si>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</si>
  <si>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</si>
  <si>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</si>
  <si>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</si>
  <si>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</si>
  <si>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</si>
  <si>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</si>
  <si>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</si>
  <si>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</si>
  <si>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</si>
  <si>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</si>
  <si>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</si>
  <si>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</si>
  <si>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</si>
  <si>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</si>
  <si>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</si>
  <si>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</si>
  <si>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</si>
  <si>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</si>
  <si>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</si>
  <si>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</si>
  <si>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</si>
  <si>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</si>
  <si>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</si>
  <si>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</si>
  <si>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</si>
  <si>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</si>
  <si>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</si>
  <si>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</si>
  <si>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</si>
  <si>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</si>
  <si>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</si>
  <si>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</si>
  <si>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</si>
  <si>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</si>
  <si>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</si>
  <si>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</si>
  <si>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</si>
  <si>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</si>
  <si>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</si>
  <si>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</si>
  <si>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</si>
  <si>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</si>
  <si>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</si>
  <si>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</si>
  <si>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</si>
  <si>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</si>
  <si>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</si>
  <si>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</si>
  <si>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</si>
  <si>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</si>
  <si>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</si>
  <si>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</si>
  <si>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</si>
  <si>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</si>
  <si>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</si>
  <si>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</si>
  <si>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</si>
  <si>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</si>
  <si>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</si>
  <si>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</si>
  <si>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</si>
  <si>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</si>
  <si>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</si>
  <si>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</si>
  <si>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</si>
  <si>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</si>
  <si>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</si>
  <si>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</si>
  <si>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</si>
  <si>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</si>
  <si>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</si>
  <si>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</si>
  <si>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</si>
  <si>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</si>
  <si>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</si>
  <si>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</si>
  <si>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</si>
  <si>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</si>
  <si>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</si>
  <si>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</si>
  <si>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</si>
  <si>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</si>
  <si>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</si>
  <si>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</si>
  <si>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</si>
  <si>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</si>
  <si>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</si>
  <si>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</si>
  <si>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</si>
  <si>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</si>
  <si>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</si>
  <si>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</si>
  <si>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</si>
  <si>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</si>
  <si>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</si>
  <si>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</si>
  <si>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</si>
  <si>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</si>
  <si>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</si>
  <si>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</si>
  <si>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</si>
  <si>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</si>
  <si>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</si>
  <si>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</si>
  <si>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</si>
  <si>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</si>
  <si>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</si>
  <si>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</si>
  <si>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</si>
  <si>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</si>
  <si>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</si>
  <si>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</si>
  <si>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</si>
  <si>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</si>
  <si>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</si>
  <si>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</si>
  <si>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</si>
  <si>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</si>
  <si>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</si>
  <si>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</si>
  <si>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</si>
  <si>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</si>
  <si>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</si>
  <si>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</si>
  <si>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</si>
  <si>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</si>
  <si>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</si>
  <si>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</si>
  <si>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</si>
  <si>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</si>
  <si>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</si>
  <si>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</si>
  <si>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</si>
  <si>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</si>
  <si>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</si>
  <si>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</si>
  <si>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</si>
  <si>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</si>
  <si>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</si>
  <si>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</si>
  <si>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</si>
  <si>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</si>
  <si>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</si>
  <si>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</si>
  <si>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</si>
  <si>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</si>
  <si>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</si>
  <si>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</si>
  <si>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</si>
  <si>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</si>
  <si>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</si>
  <si>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</si>
  <si>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</si>
  <si>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</si>
  <si>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</si>
  <si>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</si>
  <si>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</si>
  <si>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</si>
  <si>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</si>
  <si>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</si>
  <si>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</si>
  <si>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</si>
  <si>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</si>
  <si>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</si>
  <si>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</si>
  <si>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</si>
  <si>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</si>
  <si>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</si>
  <si>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</si>
  <si>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</si>
  <si>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</si>
  <si>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</si>
  <si>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</si>
  <si>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</si>
  <si>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</si>
  <si>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</si>
  <si>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</si>
  <si>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</si>
  <si>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</si>
  <si>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</si>
  <si>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</si>
  <si>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</si>
  <si>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</si>
  <si>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</si>
  <si>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</si>
  <si>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</si>
  <si>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</si>
  <si>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</si>
  <si>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</si>
  <si>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</si>
  <si>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</si>
  <si>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</si>
  <si>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</si>
  <si>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</si>
  <si>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</si>
  <si>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</si>
  <si>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</si>
  <si>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</si>
  <si>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</si>
  <si>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</si>
  <si>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</si>
  <si>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</si>
  <si>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</si>
  <si>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</si>
  <si>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</si>
  <si>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</si>
  <si>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</si>
  <si>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</si>
  <si>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</si>
  <si>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</si>
  <si>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</si>
  <si>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</si>
  <si>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</si>
  <si>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</si>
  <si>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</si>
  <si>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</si>
  <si>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</si>
  <si>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</si>
  <si>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</si>
  <si>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</si>
  <si>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</si>
  <si>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</si>
  <si>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</si>
  <si>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</si>
  <si>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</si>
  <si>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</si>
  <si>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</si>
  <si>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</si>
  <si>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</si>
  <si>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</si>
  <si>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</si>
  <si>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</si>
  <si>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</si>
  <si>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</si>
  <si>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</si>
  <si>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</si>
  <si>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</si>
  <si>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</si>
  <si>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</si>
  <si>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</si>
  <si>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</si>
  <si>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</si>
  <si>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</si>
  <si>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</si>
  <si>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</si>
  <si>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</si>
  <si>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</si>
  <si>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</si>
  <si>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</si>
  <si>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</si>
  <si>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</si>
  <si>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</si>
  <si>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</si>
  <si>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</si>
  <si>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</si>
  <si>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</si>
  <si>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</si>
  <si>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</si>
  <si>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</si>
  <si>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</si>
  <si>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</si>
  <si>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</si>
  <si>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</si>
  <si>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</si>
  <si>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</si>
  <si>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</si>
  <si>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</si>
  <si>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</si>
  <si>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</si>
  <si>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</si>
  <si>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</si>
  <si>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</si>
  <si>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</si>
  <si>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</si>
  <si>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</si>
  <si>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</si>
  <si>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</si>
  <si>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</si>
  <si>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</si>
  <si>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</si>
  <si>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</si>
  <si>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</si>
  <si>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</si>
  <si>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</si>
  <si>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</si>
  <si>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</si>
  <si>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</si>
  <si>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</si>
  <si>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</si>
  <si>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</si>
  <si>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</si>
  <si>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</si>
  <si>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</si>
  <si>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</si>
  <si>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</si>
  <si>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</si>
  <si>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</si>
  <si>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</si>
  <si>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</si>
  <si>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</si>
  <si>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</si>
  <si>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</si>
  <si>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</si>
  <si>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</si>
  <si>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</si>
  <si>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</si>
  <si>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</si>
  <si>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</si>
  <si>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</si>
  <si>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</si>
  <si>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</si>
  <si>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</si>
  <si>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</si>
  <si>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</si>
  <si>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</si>
  <si>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</si>
  <si>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</si>
  <si>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</si>
  <si>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</si>
  <si>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</si>
  <si>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</si>
  <si>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</si>
  <si>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</si>
  <si>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</si>
  <si>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</si>
  <si>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</si>
  <si>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</si>
  <si>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</si>
  <si>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</si>
  <si>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</si>
  <si>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</si>
  <si>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</si>
  <si>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</si>
  <si>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</si>
  <si>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</si>
  <si>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</si>
  <si>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</si>
  <si>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</si>
  <si>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</si>
  <si>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</si>
  <si>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</si>
  <si>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</si>
  <si>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</si>
  <si>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</si>
  <si>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</si>
  <si>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</si>
  <si>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</si>
  <si>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</si>
  <si>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</si>
  <si>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</si>
  <si>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</si>
  <si>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</si>
  <si>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</si>
  <si>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</si>
  <si>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</si>
  <si>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</si>
  <si>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</si>
  <si>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</si>
  <si>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</si>
  <si>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</si>
  <si>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</si>
  <si>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</si>
  <si>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</si>
  <si>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</si>
  <si>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</si>
  <si>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</si>
  <si>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</si>
  <si>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</si>
  <si>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</si>
  <si>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</si>
  <si>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</si>
  <si>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</si>
  <si>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</si>
  <si>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</si>
  <si>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</si>
  <si>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</si>
  <si>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</si>
  <si>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</si>
  <si>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</si>
  <si>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</si>
  <si>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</si>
  <si>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</si>
  <si>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</si>
  <si>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</si>
  <si>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</si>
  <si>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</si>
  <si>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</si>
  <si>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</si>
  <si>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</si>
  <si>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</si>
  <si>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</si>
  <si>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</si>
  <si>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</si>
  <si>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</si>
  <si>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</si>
  <si>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</si>
  <si>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</si>
  <si>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</si>
  <si>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</si>
  <si>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</si>
  <si>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</si>
  <si>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</si>
  <si>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</si>
  <si>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</si>
  <si>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</si>
  <si>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</si>
  <si>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</si>
  <si>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</si>
  <si>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</si>
  <si>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</si>
  <si>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</si>
  <si>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</si>
  <si>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</si>
  <si>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</si>
  <si>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</si>
  <si>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</si>
  <si>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</si>
  <si>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</si>
  <si>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</si>
  <si>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</si>
  <si>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</si>
  <si>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</si>
  <si>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</si>
  <si>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</si>
  <si>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</si>
  <si>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</si>
  <si>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</si>
  <si>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</si>
  <si>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</si>
  <si>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</si>
  <si>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</si>
  <si>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</si>
  <si>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</si>
  <si>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</si>
  <si>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</si>
  <si>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</si>
  <si>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</si>
  <si>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</si>
  <si>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</si>
  <si>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</si>
  <si>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</si>
  <si>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</si>
  <si>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</si>
  <si>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</si>
  <si>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</si>
  <si>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</si>
  <si>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</si>
  <si>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</si>
  <si>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</si>
  <si>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</si>
  <si>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</si>
  <si>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</si>
  <si>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</si>
  <si>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</si>
  <si>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</si>
  <si>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</si>
  <si>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</si>
  <si>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</si>
  <si>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</si>
  <si>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</si>
  <si>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</si>
  <si>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</si>
  <si>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</si>
  <si>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</si>
  <si>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</si>
  <si>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</si>
  <si>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</si>
  <si>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</si>
  <si>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</si>
  <si>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</si>
  <si>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</si>
  <si>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</si>
  <si>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</si>
  <si>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</si>
  <si>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</si>
  <si>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</si>
  <si>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</si>
  <si>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</si>
  <si>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</si>
  <si>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</si>
  <si>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</si>
  <si>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</si>
  <si>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</si>
  <si>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</si>
  <si>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</si>
  <si>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</si>
  <si>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</si>
  <si>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</si>
  <si>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</si>
  <si>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</si>
  <si>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</si>
  <si>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</si>
  <si>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</si>
  <si>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</si>
  <si>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</si>
  <si>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</si>
  <si>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</si>
  <si>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</si>
  <si>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</si>
  <si>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</si>
  <si>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</si>
  <si>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</si>
  <si>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</si>
  <si>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</si>
  <si>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</si>
  <si>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</si>
  <si>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</si>
  <si>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</si>
  <si>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</si>
  <si>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</si>
  <si>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</si>
  <si>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</si>
  <si>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</si>
  <si>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</si>
  <si>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</si>
  <si>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</si>
  <si>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</si>
  <si>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</si>
  <si>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</si>
  <si>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</si>
  <si>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</si>
  <si>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</si>
  <si>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</si>
  <si>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</si>
  <si>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</si>
  <si>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</si>
  <si>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</si>
  <si>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</si>
  <si>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</si>
  <si>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</si>
  <si>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</si>
  <si>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</si>
  <si>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</si>
  <si>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</si>
  <si>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</si>
  <si>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</si>
  <si>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</si>
  <si>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</si>
  <si>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</si>
  <si>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</si>
  <si>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</si>
  <si>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</si>
  <si>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</si>
  <si>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</si>
  <si>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</si>
  <si>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</si>
  <si>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</si>
  <si>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</si>
  <si>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</si>
  <si>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</si>
  <si>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</si>
  <si>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</si>
  <si>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</si>
  <si>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</si>
  <si>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</si>
  <si>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</si>
  <si>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</si>
  <si>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</si>
  <si>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</si>
  <si>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</si>
  <si>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</si>
  <si>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</si>
  <si>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</si>
  <si>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</si>
  <si>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</si>
  <si>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</si>
  <si>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</si>
  <si>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</si>
  <si>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</si>
  <si>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</si>
  <si>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</si>
  <si>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</si>
  <si>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</si>
  <si>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</si>
  <si>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</si>
  <si>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</si>
  <si>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</si>
  <si>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</si>
  <si>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</si>
  <si>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</si>
  <si>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</si>
  <si>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</si>
  <si>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</si>
  <si>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</si>
  <si>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</si>
  <si>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</si>
  <si>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</si>
  <si>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</si>
  <si>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</si>
  <si>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</si>
  <si>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</si>
  <si>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</si>
  <si>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</si>
  <si>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</si>
  <si>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</si>
  <si>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</si>
  <si>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</si>
  <si>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</si>
  <si>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</si>
  <si>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</si>
  <si>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</si>
  <si>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</si>
  <si>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</si>
  <si>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</si>
  <si>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</si>
  <si>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</si>
  <si>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</si>
  <si>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</si>
  <si>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</si>
  <si>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</si>
  <si>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</si>
  <si>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</si>
  <si>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</si>
  <si>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</si>
  <si>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</si>
  <si>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</si>
  <si>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</si>
  <si>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</si>
  <si>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</si>
  <si>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</si>
  <si>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</si>
  <si>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</si>
  <si>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</si>
  <si>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</si>
  <si>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</si>
  <si>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</si>
  <si>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</si>
  <si>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</si>
  <si>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</si>
  <si>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</si>
  <si>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</si>
  <si>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</si>
  <si>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</si>
  <si>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</si>
  <si>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</si>
  <si>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</si>
  <si>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</si>
  <si>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</si>
  <si>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</si>
  <si>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</si>
  <si>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</si>
  <si>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</si>
  <si>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</si>
  <si>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</si>
  <si>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</si>
  <si>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</si>
  <si>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</si>
  <si>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</si>
  <si>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</si>
  <si>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</si>
  <si>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</si>
  <si>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</si>
  <si>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</si>
  <si>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</si>
  <si>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</si>
  <si>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</si>
  <si>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</si>
  <si>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</si>
  <si>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</si>
  <si>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</si>
  <si>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</si>
  <si>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</si>
  <si>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</si>
  <si>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</si>
  <si>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</si>
  <si>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</si>
  <si>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</si>
  <si>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</si>
  <si>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</si>
  <si>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</si>
  <si>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</si>
  <si>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</si>
  <si>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</si>
  <si>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</si>
  <si>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</si>
  <si>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</si>
  <si>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</si>
  <si>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</si>
  <si>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</si>
  <si>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</si>
  <si>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</si>
  <si>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</si>
  <si>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</si>
  <si>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</si>
  <si>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</si>
  <si>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</si>
  <si>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</si>
  <si>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</si>
  <si>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</si>
  <si>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</si>
  <si>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</si>
  <si>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</si>
  <si>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</si>
  <si>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</si>
  <si>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</si>
  <si>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</si>
  <si>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</si>
  <si>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</si>
  <si>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</si>
  <si>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</si>
  <si>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</si>
  <si>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</si>
  <si>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</si>
  <si>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</si>
  <si>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</si>
  <si>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</si>
  <si>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</si>
  <si>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</si>
  <si>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</si>
  <si>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</si>
  <si>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</si>
  <si>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</si>
  <si>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</si>
  <si>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</si>
  <si>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</si>
  <si>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</si>
  <si>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</si>
  <si>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</si>
  <si>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</si>
  <si>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</si>
  <si>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</si>
  <si>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</si>
  <si>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</si>
  <si>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</si>
  <si>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</si>
  <si>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</si>
  <si>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</si>
  <si>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</si>
  <si>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</si>
  <si>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</si>
  <si>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</si>
  <si>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</si>
  <si>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</si>
  <si>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</si>
  <si>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</si>
  <si>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</si>
  <si>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</si>
  <si>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</si>
  <si>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</si>
  <si>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</si>
  <si>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</si>
  <si>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</si>
  <si>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</si>
  <si>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</si>
  <si>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</si>
  <si>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</si>
  <si>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</si>
  <si>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</si>
  <si>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</si>
  <si>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</si>
  <si>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</si>
  <si>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</si>
  <si>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</si>
  <si>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</si>
  <si>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</si>
  <si>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</si>
  <si>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</si>
  <si>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</si>
  <si>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</si>
  <si>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</si>
  <si>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</si>
  <si>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</si>
  <si>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</si>
  <si>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</si>
  <si>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</si>
  <si>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</si>
  <si>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</si>
  <si>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</si>
  <si>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</si>
  <si>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</si>
  <si>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</si>
  <si>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</si>
  <si>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</si>
  <si>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</si>
  <si>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</si>
  <si>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</si>
  <si>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</si>
  <si>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</si>
  <si>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</si>
  <si>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</si>
  <si>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</si>
  <si>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</si>
  <si>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</si>
  <si>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</si>
  <si>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</si>
  <si>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</si>
  <si>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</si>
  <si>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</si>
  <si>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</si>
  <si>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</si>
  <si>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</si>
  <si>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</si>
  <si>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</si>
  <si>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</si>
  <si>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</si>
  <si>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</si>
  <si>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</si>
  <si>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</si>
  <si>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</si>
  <si>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</si>
  <si>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</si>
  <si>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</si>
  <si>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</si>
  <si>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</si>
  <si>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</si>
  <si>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</si>
  <si>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</si>
  <si>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</si>
  <si>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</si>
  <si>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</si>
  <si>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</si>
  <si>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</si>
  <si>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</si>
  <si>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</si>
  <si>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</si>
  <si>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</si>
  <si>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</si>
  <si>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</si>
  <si>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</si>
  <si>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</si>
  <si>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</si>
  <si>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</si>
  <si>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</si>
  <si>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</si>
  <si>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</si>
  <si>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</si>
  <si>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</si>
  <si>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</si>
  <si>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</si>
  <si>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</si>
  <si>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</si>
  <si>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</si>
  <si>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</si>
  <si>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</si>
  <si>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</si>
  <si>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</si>
  <si>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</si>
  <si>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</si>
  <si>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</si>
  <si>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</si>
  <si>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</si>
  <si>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</si>
  <si>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</si>
  <si>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</si>
  <si>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</si>
  <si>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</si>
  <si>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</si>
  <si>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</si>
  <si>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</si>
  <si>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</si>
  <si>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</si>
  <si>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</si>
  <si>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</si>
  <si>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</si>
  <si>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</si>
  <si>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</si>
  <si>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</si>
  <si>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</si>
  <si>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</si>
  <si>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</si>
  <si>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</si>
  <si>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</si>
  <si>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</si>
  <si>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</si>
  <si>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</si>
  <si>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</si>
  <si>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</si>
  <si>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</si>
  <si>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</si>
  <si>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</si>
  <si>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</si>
  <si>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</si>
  <si>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</si>
  <si>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</si>
  <si>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</si>
  <si>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</si>
  <si>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</si>
  <si>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</si>
  <si>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</si>
  <si>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</si>
  <si>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</si>
  <si>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</si>
  <si>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</si>
  <si>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</si>
  <si>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</si>
  <si>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</si>
  <si>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</si>
  <si>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</si>
  <si>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</si>
  <si>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</si>
  <si>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</si>
  <si>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</si>
  <si>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</si>
  <si>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</si>
  <si>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</si>
  <si>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</si>
  <si>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</si>
  <si>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</si>
  <si>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</si>
  <si>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</si>
  <si>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</si>
  <si>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</si>
  <si>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</si>
  <si>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</si>
  <si>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</si>
  <si>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</si>
  <si>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</si>
  <si>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</si>
  <si>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</si>
  <si>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</si>
  <si>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</si>
  <si>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</si>
  <si>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</si>
  <si>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</si>
  <si>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</si>
  <si>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</si>
  <si>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</si>
  <si>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</si>
  <si>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</si>
  <si>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</si>
  <si>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</si>
  <si>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</si>
  <si>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</si>
  <si>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</si>
  <si>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</si>
  <si>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</si>
  <si>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</si>
  <si>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</si>
  <si>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</si>
  <si>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</si>
  <si>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</si>
  <si>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</si>
  <si>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</si>
  <si>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</si>
  <si>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</si>
  <si>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</si>
  <si>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</si>
  <si>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</si>
  <si>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</si>
  <si>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</si>
  <si>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</si>
  <si>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</si>
  <si>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</si>
  <si>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</si>
  <si>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</si>
  <si>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</si>
  <si>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</si>
  <si>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</si>
  <si>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</si>
  <si>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</si>
  <si>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</si>
  <si>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</si>
  <si>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</si>
  <si>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</si>
  <si>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</si>
  <si>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</si>
  <si>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</si>
  <si>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</si>
  <si>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</si>
  <si>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</si>
  <si>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</si>
  <si>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</si>
  <si>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</si>
  <si>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</si>
  <si>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</si>
  <si>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</si>
  <si>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</si>
  <si>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</si>
  <si>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</si>
  <si>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</si>
  <si>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</si>
  <si>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</si>
  <si>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</si>
  <si>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</si>
  <si>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</si>
  <si>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</si>
  <si>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</si>
  <si>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</si>
  <si>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</si>
  <si>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</si>
  <si>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</si>
  <si>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</si>
  <si>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</si>
  <si>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</si>
  <si>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</si>
  <si>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</si>
  <si>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</si>
  <si>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</si>
  <si>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</si>
  <si>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</si>
  <si>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</si>
  <si>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</si>
  <si>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</si>
  <si>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</si>
  <si>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</si>
  <si>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</si>
  <si>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</si>
  <si>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</si>
  <si>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</si>
  <si>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</si>
  <si>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</si>
  <si>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</si>
  <si>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</si>
  <si>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</si>
  <si>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</si>
  <si>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</si>
  <si>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</si>
  <si>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</si>
  <si>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</si>
  <si>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</si>
  <si>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</si>
  <si>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</si>
  <si>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</si>
  <si>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</si>
  <si>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</si>
  <si>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</si>
  <si>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</si>
  <si>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</si>
  <si>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</si>
  <si>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</si>
  <si>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</si>
  <si>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</si>
  <si>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</si>
  <si>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</si>
  <si>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</si>
  <si>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</si>
  <si>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</si>
  <si>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</si>
  <si>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</si>
  <si>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</si>
  <si>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</si>
  <si>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</si>
  <si>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</si>
  <si>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</si>
  <si>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</si>
  <si>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</si>
  <si>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</si>
  <si>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</si>
  <si>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</si>
  <si>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</si>
  <si>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</si>
  <si>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</si>
  <si>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</si>
  <si>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</si>
  <si>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</si>
  <si>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</si>
  <si>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</si>
  <si>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</si>
  <si>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</si>
  <si>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</si>
  <si>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</si>
  <si>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</si>
  <si>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</si>
  <si>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</si>
  <si>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</si>
  <si>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</si>
  <si>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</si>
  <si>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</si>
  <si>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</si>
  <si>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</si>
  <si>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</si>
  <si>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</si>
  <si>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</si>
  <si>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</si>
  <si>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</si>
  <si>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</si>
  <si>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</si>
  <si>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</si>
  <si>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</si>
  <si>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</si>
  <si>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</si>
  <si>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</si>
  <si>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</si>
  <si>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</si>
  <si>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</si>
  <si>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</si>
  <si>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</si>
  <si>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</si>
  <si>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</si>
  <si>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</si>
  <si>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</si>
  <si>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</si>
  <si>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</si>
  <si>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</si>
  <si>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</si>
  <si>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</si>
  <si>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</si>
  <si>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</si>
  <si>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</si>
  <si>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</si>
  <si>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</si>
  <si>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</si>
  <si>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</si>
  <si>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</si>
  <si>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</si>
  <si>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</si>
  <si>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</si>
  <si>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</si>
  <si>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</si>
  <si>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</si>
  <si>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</si>
  <si>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</si>
  <si>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</si>
  <si>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</si>
  <si>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</si>
  <si>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</si>
  <si>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</si>
  <si>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</si>
  <si>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</si>
  <si>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</si>
  <si>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</si>
  <si>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</si>
  <si>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</si>
  <si>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</si>
  <si>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</si>
  <si>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</si>
  <si>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</si>
  <si>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</si>
  <si>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</si>
  <si>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</si>
  <si>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</si>
  <si>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</si>
  <si>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</si>
  <si>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</si>
  <si>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</si>
  <si>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</si>
  <si>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</si>
  <si>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</si>
  <si>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</si>
  <si>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</si>
  <si>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</si>
  <si>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</si>
  <si>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</si>
  <si>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</si>
  <si>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</si>
  <si>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</si>
  <si>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</si>
  <si>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</si>
  <si>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</si>
  <si>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</si>
  <si>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</si>
  <si>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</si>
  <si>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</si>
  <si>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</si>
  <si>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</si>
  <si>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</si>
  <si>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</si>
  <si>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</si>
  <si>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</si>
  <si>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</si>
  <si>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</si>
  <si>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</si>
  <si>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</si>
  <si>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</si>
  <si>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</si>
  <si>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</si>
  <si>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</si>
  <si>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</si>
  <si>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</si>
  <si>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</si>
  <si>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</si>
  <si>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</si>
  <si>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</si>
  <si>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</si>
  <si>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</si>
  <si>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</si>
  <si>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</si>
  <si>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</si>
  <si>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</si>
  <si>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</si>
  <si>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</si>
  <si>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</si>
  <si>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</si>
  <si>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</si>
  <si>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</si>
  <si>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</si>
  <si>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</si>
  <si>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</si>
  <si>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</si>
  <si>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</si>
  <si>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</si>
  <si>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</si>
  <si>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</si>
  <si>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</si>
  <si>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</si>
  <si>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</si>
  <si>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</si>
  <si>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</si>
  <si>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</si>
  <si>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</si>
  <si>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</si>
  <si>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</si>
  <si>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</si>
  <si>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</si>
  <si>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</si>
  <si>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</si>
  <si>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</si>
  <si>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</si>
  <si>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</si>
  <si>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</si>
  <si>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</si>
  <si>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</si>
  <si>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</si>
  <si>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</si>
  <si>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</si>
  <si>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</si>
  <si>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</si>
  <si>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</si>
  <si>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</si>
  <si>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</si>
  <si>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</si>
  <si>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</si>
  <si>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</si>
  <si>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</si>
  <si>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</si>
  <si>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</si>
  <si>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</si>
  <si>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</si>
  <si>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</si>
  <si>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</si>
  <si>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</si>
  <si>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</si>
  <si>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</si>
  <si>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</si>
  <si>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</si>
  <si>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</si>
  <si>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</si>
  <si>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</si>
  <si>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</si>
  <si>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</si>
  <si>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</si>
  <si>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</si>
  <si>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</si>
  <si>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</si>
  <si>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</si>
  <si>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</si>
  <si>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</si>
  <si>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</si>
  <si>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</si>
  <si>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</si>
  <si>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</si>
  <si>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</si>
  <si>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</si>
  <si>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</si>
  <si>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</si>
  <si>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</si>
  <si>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</si>
  <si>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</si>
  <si>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</si>
  <si>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</si>
  <si>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</si>
  <si>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</si>
  <si>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</si>
  <si>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</si>
  <si>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</si>
  <si>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</si>
  <si>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</si>
  <si>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</si>
  <si>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</si>
  <si>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</si>
  <si>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</si>
  <si>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</si>
  <si>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</si>
  <si>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</si>
  <si>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</si>
  <si>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</si>
  <si>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</si>
  <si>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</si>
  <si>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</si>
  <si>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</si>
  <si>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</si>
  <si>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</si>
  <si>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</si>
  <si>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</si>
  <si>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</si>
  <si>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</si>
  <si>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</si>
  <si>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</si>
  <si>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</si>
  <si>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</si>
  <si>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</si>
  <si>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</si>
  <si>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</si>
  <si>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</si>
  <si>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</si>
  <si>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</si>
  <si>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</si>
  <si>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</si>
  <si>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</si>
  <si>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</si>
  <si>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</si>
  <si>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</si>
  <si>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</si>
  <si>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</si>
  <si>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</si>
  <si>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</si>
  <si>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</si>
  <si>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</si>
  <si>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</si>
  <si>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</si>
  <si>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</si>
  <si>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</si>
  <si>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</si>
  <si>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</si>
  <si>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</si>
  <si>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</si>
  <si>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</si>
  <si>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</si>
  <si>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</si>
  <si>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</si>
  <si>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</si>
  <si>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</si>
  <si>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</si>
  <si>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</si>
  <si>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</si>
  <si>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</si>
  <si>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</si>
  <si>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</si>
  <si>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</si>
  <si>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</si>
  <si>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</si>
  <si>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</si>
  <si>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</si>
  <si>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</si>
  <si>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</si>
  <si>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</si>
  <si>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</si>
  <si>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</si>
  <si>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</si>
  <si>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</si>
  <si>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</si>
  <si>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</si>
  <si>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</si>
  <si>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</si>
  <si>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</si>
  <si>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</si>
  <si>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</si>
  <si>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</si>
  <si>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</si>
  <si>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</si>
  <si>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</si>
  <si>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</si>
  <si>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</si>
  <si>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</si>
  <si>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</si>
  <si>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</si>
  <si>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</si>
  <si>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</si>
  <si>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</si>
  <si>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</si>
  <si>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</si>
  <si>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</si>
  <si>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</si>
  <si>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</si>
  <si>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</si>
  <si>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</si>
  <si>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</si>
  <si>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</si>
  <si>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</si>
  <si>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</si>
  <si>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</si>
  <si>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</si>
  <si>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</si>
  <si>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</si>
  <si>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</si>
  <si>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</si>
  <si>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</si>
  <si>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</si>
  <si>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</si>
  <si>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</si>
  <si>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</si>
  <si>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</si>
  <si>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</si>
  <si>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</si>
  <si>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</si>
  <si>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</si>
  <si>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</si>
  <si>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</si>
  <si>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</si>
  <si>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</si>
  <si>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</si>
  <si>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</si>
  <si>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</si>
  <si>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</si>
  <si>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</si>
  <si>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</si>
  <si>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</si>
  <si>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</si>
  <si>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</si>
  <si>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</si>
  <si>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</si>
  <si>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</si>
  <si>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</si>
  <si>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</si>
  <si>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</si>
  <si>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</si>
  <si>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</si>
  <si>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</si>
  <si>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</si>
  <si>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</si>
  <si>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</si>
  <si>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</si>
  <si>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</si>
  <si>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</si>
  <si>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</si>
  <si>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</si>
  <si>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</si>
  <si>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</si>
  <si>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</si>
  <si>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</si>
  <si>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</si>
  <si>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</si>
  <si>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</si>
  <si>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</si>
  <si>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</si>
  <si>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</si>
  <si>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</si>
  <si>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</si>
  <si>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</si>
  <si>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</si>
  <si>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</si>
  <si>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</si>
  <si>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</si>
  <si>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</si>
  <si>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</si>
  <si>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</si>
  <si>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</si>
  <si>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</si>
  <si>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</si>
  <si>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</si>
  <si>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</si>
  <si>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</si>
  <si>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</si>
  <si>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</si>
  <si>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</si>
  <si>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</si>
  <si>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</si>
  <si>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</si>
  <si>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</si>
  <si>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</si>
  <si>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</si>
  <si>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</si>
  <si>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</si>
  <si>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</si>
  <si>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</si>
  <si>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</si>
  <si>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</si>
  <si>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</si>
  <si>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</si>
  <si>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</si>
  <si>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</si>
  <si>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</si>
  <si>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</si>
  <si>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</si>
  <si>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</si>
  <si>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</si>
  <si>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</si>
  <si>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</si>
  <si>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</si>
  <si>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</si>
  <si>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</si>
  <si>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</si>
  <si>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</si>
  <si>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</si>
  <si>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</si>
  <si>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</si>
  <si>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</si>
  <si>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</si>
  <si>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</si>
  <si>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</si>
  <si>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</si>
  <si>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</si>
  <si>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</si>
  <si>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</si>
  <si>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</si>
  <si>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</si>
  <si>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</si>
  <si>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</si>
  <si>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</si>
  <si>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</si>
  <si>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</si>
  <si>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</si>
  <si>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</si>
  <si>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</si>
  <si>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</si>
  <si>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</si>
  <si>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</si>
  <si>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</si>
  <si>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</si>
  <si>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</si>
  <si>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</si>
  <si>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</si>
  <si>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</si>
  <si>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</si>
  <si>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</si>
  <si>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</si>
  <si>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</si>
  <si>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</si>
  <si>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</si>
  <si>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</si>
  <si>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</si>
  <si>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</si>
  <si>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</si>
  <si>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</si>
  <si>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</si>
  <si>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</si>
  <si>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</si>
  <si>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</si>
  <si>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</si>
  <si>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</si>
  <si>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</si>
  <si>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</si>
  <si>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</si>
  <si>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</si>
  <si>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</si>
  <si>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</si>
  <si>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</si>
  <si>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</si>
  <si>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</si>
  <si>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</si>
  <si>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</si>
  <si>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</si>
  <si>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</si>
  <si>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</si>
  <si>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</si>
  <si>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</si>
  <si>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</si>
  <si>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</si>
  <si>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</si>
  <si>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</si>
  <si>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</si>
  <si>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</si>
  <si>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</si>
  <si>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</si>
  <si>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</si>
  <si>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</si>
  <si>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</si>
  <si>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</si>
  <si>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</si>
  <si>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</si>
  <si>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</si>
  <si>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</si>
  <si>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</si>
  <si>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</si>
  <si>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</si>
  <si>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</si>
  <si>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</si>
  <si>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</si>
  <si>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</si>
  <si>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</si>
  <si>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</si>
  <si>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</si>
  <si>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</si>
  <si>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</si>
  <si>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</si>
  <si>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</si>
  <si>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</si>
  <si>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</si>
  <si>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</si>
  <si>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</si>
  <si>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</si>
  <si>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</si>
  <si>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</si>
  <si>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</si>
  <si>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</si>
  <si>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</si>
  <si>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</si>
  <si>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</si>
  <si>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</si>
  <si>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</si>
  <si>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</si>
  <si>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</si>
  <si>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</si>
  <si>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</si>
  <si>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</si>
  <si>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</si>
  <si>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</si>
  <si>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</si>
  <si>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</si>
  <si>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</si>
  <si>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</si>
  <si>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</si>
  <si>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</si>
  <si>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</si>
  <si>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</si>
  <si>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</si>
  <si>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</si>
  <si>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</si>
  <si>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</si>
  <si>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</si>
  <si>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</si>
  <si>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</si>
  <si>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</si>
  <si>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</si>
  <si>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</si>
  <si>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</si>
  <si>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</si>
  <si>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</si>
  <si>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</si>
  <si>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</si>
  <si>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</si>
  <si>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</si>
  <si>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</si>
  <si>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</si>
  <si>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</si>
  <si>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</si>
  <si>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</si>
  <si>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</si>
  <si>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</si>
  <si>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</si>
  <si>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</si>
  <si>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</si>
  <si>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</si>
  <si>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</si>
  <si>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</si>
  <si>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</si>
  <si>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</si>
  <si>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</si>
  <si>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</si>
  <si>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</si>
  <si>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</si>
  <si>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</si>
  <si>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</si>
  <si>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</si>
  <si>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</si>
  <si>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</si>
  <si>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</si>
  <si>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</si>
  <si>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</si>
  <si>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</si>
  <si>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</si>
  <si>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</si>
  <si>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</si>
  <si>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</si>
  <si>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</si>
  <si>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</si>
  <si>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</si>
  <si>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</si>
  <si>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</si>
  <si>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</si>
  <si>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</si>
  <si>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</si>
  <si>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</si>
  <si>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</si>
  <si>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</si>
  <si>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</si>
  <si>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</si>
  <si>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</si>
  <si>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</si>
  <si>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</si>
  <si>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</si>
  <si>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</si>
  <si>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</si>
  <si>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</si>
  <si>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</si>
  <si>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</si>
  <si>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</si>
  <si>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</si>
  <si>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</si>
  <si>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</si>
  <si>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</si>
  <si>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</si>
  <si>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</si>
  <si>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</si>
  <si>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</si>
  <si>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</si>
  <si>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</si>
  <si>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</si>
  <si>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</si>
  <si>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</si>
  <si>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</si>
  <si>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</si>
  <si>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</si>
  <si>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</si>
  <si>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</si>
  <si>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</si>
  <si>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</si>
  <si>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</si>
  <si>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</si>
  <si>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</si>
  <si>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</si>
  <si>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</si>
  <si>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</si>
  <si>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</si>
  <si>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</si>
  <si>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</si>
  <si>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</si>
  <si>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</si>
  <si>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</si>
  <si>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</si>
  <si>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</si>
  <si>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</si>
  <si>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</si>
  <si>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</si>
  <si>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</si>
  <si>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</si>
  <si>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</si>
  <si>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</si>
  <si>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</si>
  <si>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</si>
  <si>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</si>
  <si>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</si>
  <si>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</si>
  <si>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</si>
  <si>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</si>
  <si>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</si>
  <si>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</si>
  <si>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</si>
  <si>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</si>
  <si>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</si>
  <si>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</si>
  <si>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</si>
  <si>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</si>
  <si>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</si>
  <si>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</si>
  <si>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</si>
  <si>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</si>
  <si>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</si>
  <si>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</si>
  <si>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</si>
  <si>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</si>
  <si>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</si>
  <si>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</si>
  <si>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</si>
  <si>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</si>
  <si>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</si>
  <si>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</si>
  <si>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</si>
  <si>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</si>
  <si>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</si>
  <si>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</si>
  <si>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</si>
  <si>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</si>
  <si>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</si>
  <si>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</si>
  <si>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</si>
  <si>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</si>
  <si>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</si>
  <si>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</si>
  <si>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</si>
  <si>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</si>
  <si>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</si>
  <si>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</si>
  <si>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</si>
  <si>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</si>
  <si>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</si>
  <si>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</si>
  <si>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</si>
  <si>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</si>
  <si>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</si>
  <si>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</si>
  <si>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</si>
  <si>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</si>
  <si>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</si>
  <si>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</si>
  <si>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</si>
  <si>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</si>
  <si>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</si>
  <si>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</si>
  <si>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</si>
  <si>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</si>
  <si>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</si>
  <si>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</si>
  <si>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</si>
  <si>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</si>
  <si>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</si>
  <si>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</si>
  <si>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</si>
  <si>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</si>
  <si>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</si>
  <si>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</si>
  <si>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</si>
  <si>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</si>
  <si>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</si>
  <si>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</si>
  <si>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</si>
  <si>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</si>
  <si>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</si>
  <si>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</si>
  <si>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</si>
  <si>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</si>
  <si>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</si>
  <si>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</si>
  <si>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</si>
  <si>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</si>
  <si>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</si>
  <si>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</si>
  <si>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</si>
  <si>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</si>
  <si>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</si>
  <si>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</si>
  <si>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</si>
  <si>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</si>
  <si>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</si>
  <si>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</si>
  <si>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</si>
  <si>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</si>
  <si>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</si>
  <si>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</si>
  <si>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</si>
  <si>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</si>
  <si>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</si>
  <si>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</si>
  <si>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</si>
  <si>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</si>
  <si>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</si>
  <si>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</si>
  <si>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</si>
  <si>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</si>
  <si>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</si>
  <si>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</si>
  <si>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</si>
  <si>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</si>
  <si>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</si>
  <si>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</si>
  <si>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</si>
  <si>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</si>
  <si>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</si>
  <si>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</si>
  <si>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</si>
  <si>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</si>
  <si>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</si>
  <si>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</si>
  <si>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</si>
  <si>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</si>
  <si>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</si>
  <si>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</si>
  <si>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</si>
  <si>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</si>
  <si>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</si>
  <si>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</si>
  <si>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</si>
  <si>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</si>
  <si>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</si>
  <si>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</si>
  <si>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</si>
  <si>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</si>
  <si>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</si>
  <si>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</si>
  <si>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</si>
  <si>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</si>
  <si>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</si>
  <si>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</si>
  <si>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</si>
  <si>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</si>
  <si>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</si>
  <si>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</si>
  <si>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</si>
  <si>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</si>
  <si>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</si>
  <si>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</si>
  <si>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</si>
  <si>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</si>
  <si>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</si>
  <si>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</si>
  <si>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</si>
  <si>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</si>
  <si>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</si>
  <si>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</si>
  <si>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</si>
  <si>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</si>
  <si>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</si>
  <si>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</si>
  <si>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</si>
  <si>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</si>
  <si>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</si>
  <si>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</si>
  <si>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</si>
  <si>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</si>
  <si>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</si>
  <si>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</si>
  <si>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</si>
  <si>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</si>
  <si>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</si>
  <si>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</si>
  <si>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</si>
  <si>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</si>
  <si>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</si>
  <si>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</si>
  <si>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</si>
  <si>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</si>
  <si>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</si>
  <si>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</si>
  <si>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</si>
  <si>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</si>
  <si>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</si>
  <si>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</si>
  <si>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</si>
  <si>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</si>
  <si>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</si>
  <si>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</si>
  <si>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</si>
  <si>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</si>
  <si>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</si>
  <si>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</si>
  <si>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</si>
  <si>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</si>
  <si>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</si>
  <si>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</si>
  <si>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</si>
  <si>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</si>
  <si>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</si>
  <si>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</si>
  <si>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</si>
  <si>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</si>
  <si>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</si>
  <si>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</si>
  <si>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</si>
  <si>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</si>
  <si>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</si>
  <si>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</si>
  <si>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</si>
  <si>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</si>
  <si>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</si>
  <si>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</si>
  <si>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</si>
  <si>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</si>
  <si>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</si>
  <si>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</si>
  <si>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</si>
  <si>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</si>
  <si>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</si>
  <si>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</si>
  <si>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</si>
  <si>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</si>
  <si>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</si>
  <si>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</si>
  <si>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</si>
  <si>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</si>
  <si>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</si>
  <si>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</si>
  <si>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</si>
  <si>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</si>
  <si>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</si>
  <si>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</si>
  <si>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</si>
  <si>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</si>
  <si>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</si>
  <si>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</si>
  <si>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</si>
  <si>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</si>
  <si>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</si>
  <si>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</si>
  <si>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</si>
  <si>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</si>
  <si>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</si>
  <si>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</si>
  <si>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</si>
  <si>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</si>
  <si>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</si>
  <si>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</si>
  <si>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</si>
  <si>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</si>
  <si>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</si>
  <si>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</si>
  <si>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</si>
  <si>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</si>
  <si>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</si>
  <si>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</si>
  <si>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</si>
  <si>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</si>
  <si>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</si>
  <si>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</si>
  <si>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</si>
  <si>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</si>
  <si>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</si>
  <si>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</si>
  <si>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</si>
  <si>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</si>
  <si>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</si>
  <si>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</si>
  <si>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</si>
  <si>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</si>
  <si>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</si>
  <si>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</si>
  <si>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</si>
  <si>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</si>
  <si>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</si>
  <si>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</si>
  <si>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</si>
  <si>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</si>
  <si>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</si>
  <si>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</si>
  <si>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</si>
  <si>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</si>
  <si>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</si>
  <si>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</si>
  <si>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</si>
  <si>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</si>
  <si>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</si>
  <si>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</si>
  <si>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</si>
  <si>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</si>
  <si>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</si>
  <si>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</si>
  <si>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</si>
  <si>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</si>
  <si>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</si>
  <si>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</si>
  <si>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</si>
  <si>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</si>
  <si>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</si>
  <si>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</si>
  <si>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</si>
  <si>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</si>
  <si>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</si>
  <si>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</si>
  <si>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</si>
  <si>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</si>
  <si>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</si>
  <si>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</si>
  <si>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</si>
  <si>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</si>
  <si>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</si>
  <si>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</si>
  <si>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</si>
  <si>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</si>
  <si>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</si>
  <si>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</si>
  <si>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</si>
  <si>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</si>
  <si>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</si>
  <si>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</si>
  <si>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</si>
  <si>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</si>
  <si>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</si>
  <si>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</si>
  <si>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</si>
  <si>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</si>
  <si>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</si>
  <si>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</si>
  <si>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</si>
  <si>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</si>
  <si>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</si>
  <si>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</si>
  <si>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</si>
  <si>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</si>
  <si>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</si>
  <si>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</si>
  <si>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</si>
  <si>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</si>
  <si>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</si>
  <si>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</si>
  <si>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</si>
  <si>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</si>
  <si>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</si>
  <si>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</si>
  <si>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</si>
  <si>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</si>
  <si>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</si>
  <si>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</si>
  <si>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</si>
  <si>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</si>
  <si>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</si>
  <si>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</si>
  <si>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</si>
  <si>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</si>
  <si>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</si>
  <si>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</si>
  <si>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</si>
  <si>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</si>
  <si>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</si>
  <si>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</si>
  <si>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</si>
  <si>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</si>
  <si>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</si>
  <si>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</si>
  <si>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</si>
  <si>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</si>
  <si>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</si>
  <si>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</si>
  <si>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</si>
  <si>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</si>
  <si>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</si>
  <si>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</si>
  <si>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</si>
  <si>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</si>
  <si>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</si>
  <si>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</si>
  <si>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</si>
  <si>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</si>
  <si>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</si>
  <si>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</si>
  <si>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</si>
  <si>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</si>
  <si>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</si>
  <si>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</si>
  <si>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</si>
  <si>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</si>
  <si>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</si>
  <si>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</si>
  <si>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</si>
  <si>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</si>
  <si>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</si>
  <si>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</si>
  <si>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</si>
  <si>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</si>
  <si>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</si>
  <si>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</si>
  <si>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</si>
  <si>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</si>
  <si>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</si>
  <si>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</si>
  <si>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</si>
  <si>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</si>
  <si>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</si>
  <si>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</si>
  <si>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</si>
  <si>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</si>
  <si>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</si>
  <si>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</si>
  <si>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</si>
  <si>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</si>
  <si>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</si>
  <si>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</si>
  <si>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</si>
  <si>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</si>
  <si>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</si>
  <si>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</si>
  <si>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</si>
  <si>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</si>
  <si>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</si>
  <si>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</si>
  <si>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</si>
  <si>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</si>
  <si>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</si>
  <si>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</si>
  <si>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</si>
  <si>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</si>
  <si>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</si>
  <si>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</si>
  <si>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</si>
  <si>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</si>
  <si>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</si>
  <si>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</si>
  <si>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</si>
  <si>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</si>
  <si>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</si>
  <si>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</si>
  <si>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</si>
  <si>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</si>
  <si>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</si>
  <si>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</si>
  <si>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</si>
  <si>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</si>
  <si>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</si>
  <si>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</si>
  <si>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</si>
  <si>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</si>
  <si>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</si>
  <si>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</si>
  <si>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</si>
  <si>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</si>
  <si>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</si>
  <si>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</si>
  <si>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</si>
  <si>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</si>
  <si>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</si>
  <si>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</si>
  <si>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</si>
  <si>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</si>
  <si>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</si>
  <si>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</si>
  <si>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</si>
  <si>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</si>
  <si>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</si>
  <si>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</si>
  <si>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</si>
  <si>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</si>
  <si>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</si>
  <si>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</si>
  <si>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</si>
  <si>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</si>
  <si>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</si>
  <si>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</si>
  <si>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</si>
  <si>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</si>
  <si>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</si>
  <si>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</si>
  <si>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</si>
  <si>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</si>
  <si>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</si>
  <si>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</si>
  <si>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</si>
  <si>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</si>
  <si>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</si>
  <si>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</si>
  <si>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</si>
  <si>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</si>
  <si>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</si>
  <si>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</si>
  <si>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</si>
  <si>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</si>
  <si>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</si>
  <si>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</si>
  <si>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</si>
  <si>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</si>
  <si>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</si>
  <si>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</si>
  <si>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</si>
  <si>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</si>
  <si>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</si>
  <si>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</si>
  <si>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</si>
  <si>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</si>
  <si>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</si>
  <si>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</si>
  <si>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</si>
  <si>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</si>
  <si>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</si>
  <si>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</si>
  <si>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</si>
  <si>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</si>
  <si>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</si>
  <si>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</si>
  <si>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</si>
  <si>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</si>
  <si>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</si>
  <si>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</si>
  <si>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</si>
  <si>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</si>
  <si>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</si>
  <si>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</si>
  <si>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</si>
  <si>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</si>
  <si>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</si>
  <si>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</si>
  <si>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</si>
  <si>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</si>
  <si>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</si>
  <si>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</si>
  <si>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</si>
  <si>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</si>
  <si>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</si>
  <si>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</si>
  <si>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</si>
  <si>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</si>
  <si>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</si>
  <si>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</si>
  <si>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</si>
  <si>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</si>
  <si>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</si>
  <si>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</si>
  <si>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</si>
  <si>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</si>
  <si>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</si>
  <si>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</si>
  <si>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</si>
  <si>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</si>
  <si>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</si>
  <si>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</si>
  <si>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</si>
  <si>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</si>
  <si>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</si>
  <si>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</si>
  <si>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</si>
  <si>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</si>
  <si>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</si>
  <si>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</si>
  <si>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</si>
  <si>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</si>
  <si>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</si>
  <si>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</si>
  <si>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</si>
  <si>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</si>
  <si>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</si>
  <si>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</si>
  <si>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</si>
  <si>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</si>
  <si>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</si>
  <si>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</si>
  <si>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</si>
  <si>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</si>
  <si>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</si>
  <si>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</si>
  <si>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</si>
  <si>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</si>
  <si>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</si>
  <si>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</si>
  <si>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</si>
  <si>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</si>
  <si>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</si>
  <si>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</si>
  <si>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</si>
  <si>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</si>
  <si>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</si>
  <si>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</si>
  <si>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</si>
  <si>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</si>
  <si>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</si>
  <si>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</si>
  <si>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</si>
  <si>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</si>
  <si>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</si>
  <si>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</si>
  <si>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</si>
  <si>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</si>
  <si>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</si>
  <si>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</si>
  <si>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</si>
  <si>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</si>
  <si>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</si>
  <si>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</si>
  <si>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</si>
  <si>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</si>
  <si>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</si>
  <si>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</si>
  <si>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</si>
  <si>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</si>
  <si>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</si>
  <si>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</si>
  <si>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</si>
  <si>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</si>
  <si>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</si>
  <si>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</si>
  <si>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</si>
  <si>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</si>
  <si>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</si>
  <si>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</si>
  <si>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</si>
  <si>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</si>
  <si>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</si>
  <si>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</si>
  <si>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</si>
  <si>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</si>
  <si>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</si>
  <si>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</si>
  <si>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</si>
  <si>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</si>
  <si>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</si>
  <si>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</si>
  <si>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</si>
  <si>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</si>
  <si>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</si>
  <si>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</si>
  <si>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</si>
  <si>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</si>
  <si>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</si>
  <si>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</si>
  <si>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</si>
  <si>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</si>
  <si>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</si>
  <si>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</si>
  <si>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</si>
  <si>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</si>
  <si>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</si>
  <si>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</si>
  <si>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</si>
  <si>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</si>
  <si>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</si>
  <si>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</si>
  <si>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</si>
  <si>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</si>
  <si>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</si>
  <si>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</si>
  <si>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</si>
  <si>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</si>
  <si>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</si>
  <si>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</si>
  <si>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</si>
  <si>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</si>
  <si>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</si>
  <si>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</si>
  <si>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</si>
  <si>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</si>
  <si>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</si>
  <si>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</si>
  <si>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</si>
  <si>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</si>
  <si>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</si>
  <si>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</si>
  <si>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</si>
  <si>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</si>
  <si>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</si>
  <si>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</si>
  <si>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</si>
  <si>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</si>
  <si>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</si>
  <si>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</si>
  <si>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</si>
  <si>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</si>
  <si>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</si>
  <si>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</si>
  <si>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</si>
  <si>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</si>
  <si>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</si>
  <si>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</si>
  <si>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</si>
  <si>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</si>
  <si>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</si>
  <si>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</si>
  <si>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</si>
  <si>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</si>
  <si>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</si>
  <si>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</si>
  <si>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</si>
  <si>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</si>
  <si>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</si>
  <si>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</si>
  <si>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</si>
  <si>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</si>
  <si>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</si>
  <si>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</si>
  <si>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</si>
  <si>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</si>
  <si>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</si>
  <si>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</si>
  <si>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</si>
  <si>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</si>
  <si>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</si>
  <si>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</si>
  <si>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</si>
  <si>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</si>
  <si>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</si>
  <si>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</si>
  <si>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</si>
  <si>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</si>
  <si>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</si>
  <si>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</si>
  <si>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</si>
  <si>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</si>
  <si>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</si>
  <si>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</si>
  <si>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</si>
  <si>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</si>
  <si>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</si>
  <si>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</si>
  <si>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</si>
  <si>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</si>
  <si>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</si>
  <si>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</si>
  <si>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</si>
  <si>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</si>
  <si>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</si>
  <si>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</si>
  <si>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</si>
  <si>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</si>
  <si>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</si>
  <si>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</si>
  <si>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</si>
  <si>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</si>
  <si>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</si>
  <si>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</si>
  <si>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</si>
  <si>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</si>
  <si>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</si>
  <si>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</si>
  <si>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</si>
  <si>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</si>
  <si>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</si>
  <si>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</si>
  <si>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</si>
  <si>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</si>
  <si>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</si>
  <si>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</si>
  <si>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</si>
  <si>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</si>
  <si>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</si>
  <si>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</si>
  <si>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</si>
  <si>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</si>
  <si>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</si>
  <si>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</si>
  <si>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</si>
  <si>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</si>
  <si>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</si>
  <si>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</si>
  <si>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</si>
  <si>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</si>
  <si>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</si>
  <si>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</si>
  <si>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</si>
  <si>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</si>
  <si>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</si>
  <si>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</si>
  <si>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</si>
  <si>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</si>
  <si>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</si>
  <si>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</si>
  <si>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</si>
  <si>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</si>
  <si>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</si>
  <si>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</si>
  <si>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</si>
  <si>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</si>
  <si>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</si>
  <si>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</si>
  <si>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</si>
  <si>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</si>
  <si>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</si>
  <si>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</si>
  <si>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</si>
  <si>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</si>
  <si>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</si>
  <si>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</si>
  <si>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</si>
  <si>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</si>
  <si>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</si>
  <si>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</si>
  <si>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</si>
  <si>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</si>
  <si>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</si>
  <si>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</si>
  <si>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</si>
  <si>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</si>
  <si>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</si>
  <si>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</si>
  <si>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</si>
  <si>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</si>
  <si>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</si>
  <si>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</si>
  <si>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</si>
  <si>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</si>
  <si>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</si>
  <si>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</si>
  <si>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</si>
  <si>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</si>
  <si>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</si>
  <si>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</si>
  <si>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</si>
  <si>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</si>
  <si>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</si>
  <si>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</si>
  <si>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</si>
  <si>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</si>
  <si>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</si>
  <si>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</si>
  <si>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</si>
  <si>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</si>
  <si>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</si>
  <si>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</si>
  <si>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</si>
  <si>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</si>
  <si>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</si>
  <si>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</si>
  <si>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</si>
  <si>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</si>
  <si>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</si>
  <si>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</si>
  <si>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</si>
  <si>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</si>
  <si>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</si>
  <si>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</si>
  <si>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</si>
  <si>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</si>
  <si>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</si>
  <si>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</si>
  <si>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</si>
  <si>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</si>
  <si>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</si>
  <si>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</si>
  <si>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</si>
  <si>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</si>
  <si>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</si>
  <si>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</si>
  <si>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</si>
  <si>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</si>
  <si>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</si>
  <si>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</si>
  <si>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</si>
  <si>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</si>
  <si>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</si>
  <si>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</si>
  <si>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</si>
  <si>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</si>
  <si>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</si>
  <si>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</si>
  <si>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</si>
  <si>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</si>
  <si>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</si>
  <si>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</si>
  <si>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</si>
  <si>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</si>
  <si>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</si>
  <si>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</si>
  <si>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</si>
  <si>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</si>
  <si>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</si>
  <si>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</si>
  <si>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</si>
  <si>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</si>
  <si>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</si>
  <si>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</si>
  <si>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</si>
  <si>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</si>
  <si>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</si>
  <si>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</si>
  <si>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</si>
  <si>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</si>
  <si>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</si>
  <si>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</si>
  <si>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</si>
  <si>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</si>
  <si>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</si>
  <si>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</si>
  <si>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</si>
  <si>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</si>
  <si>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</si>
  <si>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</si>
  <si>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</si>
  <si>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</si>
  <si>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</si>
  <si>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</si>
  <si>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</si>
  <si>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</si>
  <si>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</si>
  <si>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</si>
  <si>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</si>
  <si>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</si>
  <si>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</si>
  <si>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</si>
  <si>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</si>
  <si>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</si>
  <si>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</si>
  <si>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</si>
  <si>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</si>
  <si>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</si>
  <si>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</si>
  <si>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</si>
  <si>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</si>
  <si>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</si>
  <si>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</si>
  <si>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</si>
  <si>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</si>
  <si>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</si>
  <si>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</si>
  <si>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</si>
  <si>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</si>
  <si>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</si>
  <si>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</si>
  <si>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</si>
  <si>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</si>
  <si>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</si>
  <si>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</si>
  <si>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</si>
  <si>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</si>
  <si>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</si>
  <si>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</si>
  <si>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</si>
  <si>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</si>
  <si>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</si>
  <si>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</si>
  <si>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</si>
  <si>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</si>
  <si>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</si>
  <si>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</si>
  <si>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</si>
  <si>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</si>
  <si>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</si>
  <si>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</si>
  <si>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</si>
  <si>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</si>
  <si>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</si>
  <si>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</si>
  <si>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</si>
  <si>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</si>
  <si>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</si>
  <si>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</si>
  <si>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</si>
  <si>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</si>
  <si>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</si>
  <si>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</si>
  <si>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</si>
  <si>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</si>
  <si>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</si>
  <si>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</si>
  <si>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</si>
  <si>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</si>
  <si>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</si>
  <si>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</si>
  <si>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</si>
  <si>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</si>
  <si>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</si>
  <si>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</si>
  <si>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</si>
  <si>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</si>
  <si>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</si>
  <si>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</si>
  <si>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</si>
  <si>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</si>
  <si>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</si>
  <si>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</si>
  <si>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</si>
  <si>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</si>
  <si>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</si>
  <si>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</si>
  <si>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</si>
  <si>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</si>
  <si>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</si>
  <si>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</si>
  <si>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</si>
  <si>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</si>
  <si>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</si>
  <si>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</si>
  <si>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</si>
  <si>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</si>
  <si>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</si>
  <si>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</si>
  <si>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</si>
  <si>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</si>
  <si>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</si>
  <si>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</si>
  <si>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</si>
  <si>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</si>
  <si>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</si>
  <si>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</si>
  <si>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</si>
  <si>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</si>
  <si>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</si>
  <si>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</si>
  <si>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</si>
  <si>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</si>
  <si>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</si>
  <si>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</si>
  <si>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</si>
  <si>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</si>
  <si>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</si>
  <si>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</si>
  <si>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</si>
  <si>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</si>
  <si>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</si>
  <si>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</si>
  <si>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</si>
  <si>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</si>
  <si>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</si>
  <si>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</si>
  <si>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</si>
  <si>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</si>
  <si>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</si>
  <si>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</si>
  <si>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</si>
  <si>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</si>
  <si>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</si>
  <si>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</si>
  <si>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</si>
  <si>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</si>
  <si>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</si>
  <si>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</si>
  <si>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</si>
  <si>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</si>
  <si>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</si>
  <si>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</si>
  <si>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</si>
  <si>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</si>
  <si>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</si>
  <si>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</si>
  <si>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</si>
  <si>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</si>
  <si>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</si>
  <si>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</si>
  <si>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</si>
  <si>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</si>
  <si>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</si>
  <si>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</si>
  <si>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</si>
  <si>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</si>
  <si>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</si>
  <si>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</si>
  <si>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</si>
  <si>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</si>
  <si>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</si>
  <si>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</si>
  <si>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</si>
  <si>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</si>
  <si>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</si>
  <si>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</si>
  <si>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</si>
  <si>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</si>
  <si>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</si>
  <si>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</si>
  <si>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</si>
  <si>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</si>
  <si>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</si>
  <si>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</si>
  <si>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</si>
  <si>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</si>
  <si>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</si>
  <si>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</si>
  <si>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</si>
  <si>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</si>
  <si>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</si>
  <si>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</si>
  <si>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</si>
  <si>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</si>
  <si>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</si>
  <si>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</si>
  <si>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</si>
  <si>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</si>
  <si>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</si>
  <si>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</si>
  <si>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</si>
  <si>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</si>
  <si>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</si>
  <si>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</si>
  <si>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</si>
  <si>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</si>
  <si>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</si>
  <si>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</si>
  <si>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</si>
  <si>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</si>
  <si>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</si>
  <si>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</si>
  <si>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</si>
  <si>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</si>
  <si>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</si>
  <si>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</si>
  <si>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</si>
  <si>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</si>
  <si>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</si>
  <si>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</si>
  <si>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</si>
  <si>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</si>
  <si>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</si>
  <si>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</si>
  <si>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</si>
  <si>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</si>
  <si>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</si>
  <si>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</si>
  <si>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</si>
  <si>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</si>
  <si>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</si>
  <si>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</si>
  <si>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</si>
  <si>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</si>
  <si>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</si>
  <si>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</si>
  <si>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</si>
  <si>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</si>
  <si>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</si>
  <si>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</si>
  <si>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</si>
  <si>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</si>
  <si>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</si>
  <si>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</si>
  <si>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</si>
  <si>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</si>
  <si>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</si>
  <si>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</si>
  <si>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</si>
  <si>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</si>
  <si>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</si>
  <si>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</si>
  <si>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</si>
  <si>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</si>
  <si>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</si>
  <si>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</si>
  <si>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</si>
  <si>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</si>
  <si>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</si>
  <si>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</si>
  <si>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</si>
  <si>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</si>
  <si>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</si>
  <si>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</si>
  <si>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</si>
  <si>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</si>
  <si>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</si>
  <si>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</si>
  <si>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</si>
  <si>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</si>
  <si>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</si>
  <si>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</si>
  <si>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</si>
  <si>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</si>
  <si>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</si>
  <si>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</si>
  <si>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</si>
  <si>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</si>
  <si>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</si>
  <si>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</si>
  <si>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</si>
  <si>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</si>
  <si>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</si>
  <si>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</si>
  <si>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</si>
  <si>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</si>
  <si>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</si>
  <si>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</si>
  <si>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</si>
  <si>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</si>
  <si>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</si>
  <si>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</si>
  <si>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</si>
  <si>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</si>
  <si>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</si>
  <si>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</si>
  <si>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</si>
  <si>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</si>
  <si>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</si>
  <si>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</si>
  <si>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</si>
  <si>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</si>
  <si>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</si>
  <si>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</si>
  <si>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</si>
  <si>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</si>
  <si>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</si>
  <si>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</si>
  <si>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</si>
  <si>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</si>
  <si>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</si>
  <si>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</si>
  <si>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</si>
  <si>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</si>
  <si>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</si>
  <si>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</si>
  <si>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</si>
  <si>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</si>
  <si>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</si>
  <si>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</si>
  <si>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</si>
  <si>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</si>
  <si>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</si>
  <si>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</si>
  <si>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</si>
  <si>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</si>
  <si>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</si>
  <si>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</si>
  <si>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</si>
  <si>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</si>
  <si>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</si>
  <si>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</si>
  <si>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</si>
  <si>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</si>
  <si>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</si>
  <si>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</si>
  <si>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</si>
  <si>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</si>
  <si>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</si>
  <si>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</si>
  <si>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</si>
  <si>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</si>
  <si>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</si>
  <si>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</si>
  <si>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</si>
  <si>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</si>
  <si>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</si>
  <si>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</si>
  <si>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</si>
  <si>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</si>
  <si>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</si>
  <si>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</si>
  <si>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</si>
  <si>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</si>
  <si>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</si>
  <si>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</si>
  <si>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</si>
  <si>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</si>
  <si>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</si>
  <si>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</si>
  <si>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</si>
  <si>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</si>
  <si>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</si>
  <si>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</si>
  <si>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</si>
  <si>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</si>
  <si>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</si>
  <si>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</si>
  <si>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</si>
  <si>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</si>
  <si>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</si>
  <si>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</si>
  <si>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</si>
  <si>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</si>
  <si>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</si>
  <si>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</si>
  <si>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</si>
  <si>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</si>
  <si>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</si>
  <si>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</si>
  <si>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</si>
  <si>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</si>
  <si>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</si>
  <si>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</si>
  <si>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</si>
  <si>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</si>
  <si>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</si>
  <si>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</si>
  <si>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</si>
  <si>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</si>
  <si>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</si>
  <si>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</si>
  <si>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</si>
  <si>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</si>
  <si>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</si>
  <si>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</si>
  <si>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</si>
  <si>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</si>
  <si>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</si>
  <si>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</si>
  <si>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</si>
  <si>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</si>
  <si>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</si>
  <si>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</si>
  <si>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</si>
  <si>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</si>
  <si>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</si>
  <si>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</si>
  <si>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</si>
  <si>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</si>
  <si>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</si>
  <si>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</si>
  <si>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</si>
  <si>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</si>
  <si>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</si>
  <si>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</si>
  <si>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</si>
  <si>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</si>
  <si>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</si>
  <si>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</si>
  <si>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</si>
  <si>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</si>
  <si>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</si>
  <si>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</si>
  <si>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</si>
  <si>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</si>
  <si>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</si>
  <si>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</si>
  <si>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</si>
  <si>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</si>
  <si>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</si>
  <si>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</si>
  <si>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</si>
  <si>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</si>
  <si>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</si>
  <si>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</si>
  <si>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</si>
  <si>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</si>
  <si>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</si>
  <si>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</si>
  <si>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</si>
  <si>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</si>
  <si>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</si>
  <si>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</si>
  <si>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</si>
  <si>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</si>
  <si>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</si>
  <si>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</si>
  <si>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</si>
  <si>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</si>
  <si>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</si>
  <si>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</si>
  <si>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</si>
  <si>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</si>
  <si>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</si>
  <si>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</si>
  <si>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</si>
  <si>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</si>
  <si>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</si>
  <si>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</si>
  <si>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</si>
  <si>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</si>
  <si>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</si>
  <si>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</si>
  <si>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</si>
  <si>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</si>
  <si>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</si>
  <si>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</si>
  <si>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</si>
  <si>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</si>
  <si>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</si>
  <si>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</si>
  <si>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</si>
  <si>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</si>
  <si>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</si>
  <si>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</si>
  <si>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</si>
  <si>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</si>
  <si>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</si>
  <si>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</si>
  <si>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</si>
  <si>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</si>
  <si>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</si>
  <si>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</si>
  <si>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</si>
  <si>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</si>
  <si>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</si>
  <si>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</si>
  <si>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</si>
  <si>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</si>
  <si>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</si>
  <si>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</si>
  <si>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</si>
  <si>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</si>
  <si>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</si>
  <si>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</si>
  <si>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</si>
  <si>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</si>
  <si>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</si>
  <si>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</si>
  <si>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</si>
  <si>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</si>
  <si>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</si>
  <si>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</si>
  <si>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</si>
  <si>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</si>
  <si>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</si>
  <si>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</si>
  <si>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</si>
  <si>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</si>
  <si>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</si>
  <si>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</si>
  <si>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</si>
  <si>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</si>
  <si>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</si>
  <si>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</si>
  <si>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</si>
  <si>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</si>
  <si>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</si>
  <si>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</si>
  <si>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</si>
  <si>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</si>
  <si>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</si>
  <si>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</si>
  <si>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</si>
  <si>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</si>
  <si>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</si>
  <si>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</si>
  <si>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</si>
  <si>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</si>
  <si>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</si>
  <si>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</si>
  <si>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</si>
  <si>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</si>
  <si>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</si>
  <si>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</si>
  <si>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</si>
  <si>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</si>
  <si>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</si>
  <si>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</si>
  <si>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</si>
  <si>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</si>
  <si>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</si>
  <si>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</si>
  <si>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</si>
  <si>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</si>
  <si>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</si>
  <si>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</si>
  <si>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</si>
  <si>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</si>
  <si>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</si>
  <si>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</si>
  <si>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</si>
  <si>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</si>
  <si>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</si>
  <si>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</si>
  <si>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</si>
  <si>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</si>
  <si>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</si>
  <si>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</si>
  <si>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</si>
  <si>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</si>
  <si>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</si>
  <si>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</si>
  <si>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</si>
  <si>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</si>
  <si>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</si>
  <si>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</si>
  <si>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</si>
  <si>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</si>
  <si>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</si>
  <si>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</si>
  <si>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</si>
  <si>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</si>
  <si>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</si>
  <si>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</si>
  <si>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</si>
  <si>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</si>
  <si>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</si>
  <si>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</si>
  <si>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</si>
  <si>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</si>
  <si>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</si>
  <si>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</si>
  <si>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</si>
  <si>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</si>
  <si>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</si>
  <si>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</si>
  <si>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</si>
  <si>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</si>
  <si>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</si>
  <si>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</si>
  <si>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</si>
  <si>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</si>
  <si>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</si>
  <si>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</si>
  <si>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</si>
  <si>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</si>
  <si>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</si>
  <si>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</si>
  <si>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</si>
  <si>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</si>
  <si>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</si>
  <si>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</si>
  <si>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</si>
  <si>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</si>
  <si>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</si>
  <si>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</si>
  <si>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</si>
  <si>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</si>
  <si>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</si>
  <si>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</si>
  <si>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</si>
  <si>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</si>
  <si>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</si>
  <si>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</si>
  <si>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</si>
  <si>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</si>
  <si>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</si>
  <si>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</si>
  <si>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</si>
  <si>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</si>
  <si>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</si>
  <si>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</si>
  <si>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</si>
  <si>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</si>
  <si>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</si>
  <si>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</si>
  <si>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</si>
  <si>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</si>
  <si>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</si>
  <si>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</si>
  <si>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</si>
  <si>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</si>
  <si>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</si>
  <si>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</si>
  <si>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</si>
  <si>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</si>
  <si>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</si>
  <si>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</si>
  <si>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</si>
  <si>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</si>
  <si>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</si>
  <si>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</si>
  <si>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</si>
  <si>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</si>
  <si>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</si>
  <si>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</si>
  <si>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</si>
  <si>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</si>
  <si>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</si>
  <si>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</si>
  <si>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</si>
  <si>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</si>
  <si>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</si>
  <si>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</si>
  <si>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</si>
  <si>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</si>
  <si>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</si>
  <si>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</si>
  <si>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</si>
  <si>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</si>
  <si>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</si>
  <si>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</si>
  <si>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</si>
  <si>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</si>
  <si>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</si>
  <si>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</si>
  <si>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</si>
  <si>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</si>
  <si>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</si>
  <si>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</si>
  <si>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</si>
  <si>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</si>
  <si>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</si>
  <si>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</si>
  <si>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</si>
  <si>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</si>
  <si>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</si>
  <si>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</si>
  <si>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</si>
  <si>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</si>
  <si>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</si>
  <si>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</si>
  <si>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</si>
  <si>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</si>
  <si>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</si>
  <si>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</si>
  <si>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</si>
  <si>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</si>
  <si>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</si>
  <si>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</si>
  <si>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</si>
  <si>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</si>
  <si>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</si>
  <si>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</si>
  <si>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</si>
  <si>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</si>
  <si>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</si>
  <si>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</si>
  <si>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</si>
  <si>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</si>
  <si>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</si>
  <si>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</si>
  <si>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</si>
  <si>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</si>
  <si>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</si>
  <si>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</si>
  <si>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</si>
  <si>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</si>
  <si>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</si>
  <si>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</si>
  <si>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</si>
  <si>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</si>
  <si>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</si>
  <si>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</si>
  <si>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</si>
  <si>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</si>
  <si>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</si>
  <si>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</si>
  <si>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</si>
  <si>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</si>
  <si>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</si>
  <si>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</si>
  <si>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</si>
  <si>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</si>
  <si>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</si>
  <si>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</si>
  <si>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</si>
  <si>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</si>
  <si>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</si>
  <si>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</si>
  <si>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</si>
  <si>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</si>
  <si>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</si>
  <si>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</si>
  <si>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</si>
  <si>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</si>
  <si>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</si>
  <si>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</si>
  <si>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</si>
  <si>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</si>
  <si>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</si>
  <si>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</si>
  <si>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</si>
  <si>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</si>
  <si>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</si>
  <si>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</si>
  <si>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</si>
  <si>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</si>
  <si>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</si>
  <si>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</si>
  <si>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</si>
  <si>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</si>
  <si>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</si>
  <si>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</si>
  <si>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</si>
  <si>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</si>
  <si>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</si>
  <si>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</si>
  <si>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</si>
  <si>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</si>
  <si>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</si>
  <si>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</si>
  <si>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</si>
  <si>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</si>
  <si>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</si>
  <si>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</si>
  <si>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</si>
  <si>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</si>
  <si>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</si>
  <si>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</si>
  <si>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</si>
  <si>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</si>
  <si>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</si>
  <si>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</si>
  <si>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</si>
  <si>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</si>
  <si>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</si>
  <si>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</si>
  <si>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</si>
  <si>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</si>
  <si>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</si>
  <si>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</si>
  <si>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</si>
  <si>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</si>
  <si>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</si>
  <si>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</si>
  <si>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</si>
  <si>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</si>
  <si>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</si>
  <si>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</si>
  <si>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</si>
  <si>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</si>
  <si>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</si>
  <si>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</si>
  <si>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</si>
  <si>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</si>
  <si>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</si>
  <si>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</si>
  <si>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</si>
  <si>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</si>
  <si>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</si>
  <si>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</si>
  <si>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</si>
  <si>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</si>
  <si>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</si>
  <si>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</si>
  <si>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</si>
  <si>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</si>
  <si>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</si>
  <si>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</si>
  <si>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</si>
  <si>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</si>
  <si>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</si>
  <si>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</si>
  <si>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</si>
  <si>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</si>
  <si>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</si>
  <si>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</si>
  <si>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</si>
  <si>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</si>
  <si>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</si>
  <si>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</si>
  <si>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</si>
  <si>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</si>
  <si>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</si>
  <si>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</si>
  <si>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</si>
  <si>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</si>
  <si>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</si>
  <si>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</si>
  <si>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</si>
  <si>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</si>
  <si>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</si>
  <si>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</si>
  <si>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</si>
  <si>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</si>
  <si>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</si>
  <si>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</si>
  <si>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</si>
  <si>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</si>
  <si>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</si>
  <si>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</si>
  <si>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</si>
  <si>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</si>
  <si>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</si>
  <si>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</si>
  <si>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</si>
  <si>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</si>
  <si>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</si>
  <si>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</si>
  <si>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</si>
  <si>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</si>
  <si>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</si>
  <si>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</si>
  <si>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</si>
  <si>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</si>
  <si>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</si>
  <si>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</si>
  <si>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</si>
  <si>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</si>
  <si>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</si>
  <si>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</si>
  <si>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</si>
  <si>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</si>
  <si>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</si>
  <si>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</si>
  <si>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</si>
  <si>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</si>
  <si>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</si>
  <si>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</si>
  <si>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</si>
  <si>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</si>
  <si>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</si>
  <si>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</si>
  <si>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</si>
  <si>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</si>
  <si>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</si>
  <si>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</si>
  <si>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</si>
  <si>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</si>
  <si>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</si>
  <si>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</si>
  <si>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</si>
  <si>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</si>
  <si>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</si>
  <si>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</si>
  <si>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</si>
  <si>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</si>
  <si>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</si>
  <si>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</si>
  <si>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</si>
  <si>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</si>
  <si>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</si>
  <si>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</si>
  <si>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</si>
  <si>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</si>
  <si>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</si>
  <si>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</si>
  <si>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</si>
  <si>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</si>
  <si>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</si>
  <si>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</si>
  <si>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</si>
  <si>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</si>
  <si>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</si>
  <si>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</si>
  <si>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</si>
  <si>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</si>
  <si>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</si>
  <si>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</si>
  <si>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</si>
  <si>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</si>
  <si>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</si>
  <si>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</si>
  <si>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</si>
  <si>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</si>
  <si>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</si>
  <si>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</si>
  <si>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</si>
  <si>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</si>
  <si>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</si>
  <si>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</si>
  <si>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</si>
  <si>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</si>
  <si>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</si>
  <si>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</si>
  <si>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</si>
  <si>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</si>
  <si>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</si>
  <si>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</si>
  <si>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</si>
  <si>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</si>
  <si>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</si>
  <si>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</si>
  <si>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</si>
  <si>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</si>
  <si>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</si>
  <si>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</si>
  <si>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</si>
  <si>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</si>
  <si>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</si>
  <si>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</si>
  <si>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</si>
  <si>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</si>
  <si>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</si>
  <si>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</si>
  <si>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</si>
  <si>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</si>
  <si>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</si>
  <si>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</si>
  <si>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</si>
  <si>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</si>
  <si>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</si>
  <si>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</si>
  <si>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</si>
  <si>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</si>
  <si>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</si>
  <si>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</si>
  <si>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</si>
  <si>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</si>
  <si>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</si>
  <si>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</si>
  <si>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</si>
  <si>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</si>
  <si>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</si>
  <si>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</si>
  <si>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</si>
  <si>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</si>
  <si>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</si>
  <si>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</si>
  <si>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</si>
  <si>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</si>
  <si>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</si>
  <si>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</si>
  <si>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</si>
  <si>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</si>
  <si>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</si>
  <si>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</si>
  <si>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</si>
  <si>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</si>
  <si>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</si>
  <si>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</si>
  <si>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</si>
  <si>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</si>
  <si>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</si>
  <si>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</si>
  <si>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</si>
  <si>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</si>
  <si>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</si>
  <si>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</si>
  <si>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</si>
  <si>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</si>
  <si>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</si>
  <si>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</si>
  <si>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</si>
  <si>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</si>
  <si>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</si>
  <si>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</si>
  <si>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</si>
  <si>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</si>
  <si>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</si>
  <si>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</si>
  <si>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</si>
  <si>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</si>
  <si>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</si>
  <si>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</si>
  <si>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</si>
  <si>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</si>
  <si>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</si>
  <si>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</si>
  <si>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</si>
  <si>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</si>
  <si>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</si>
  <si>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</si>
  <si>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</si>
  <si>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</si>
  <si>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</si>
  <si>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</si>
  <si>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</si>
  <si>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</si>
  <si>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</si>
  <si>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</si>
  <si>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</si>
  <si>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</si>
  <si>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</si>
  <si>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</si>
  <si>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</si>
  <si>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</si>
  <si>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</si>
  <si>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</si>
  <si>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</si>
  <si>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</si>
  <si>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</si>
  <si>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</si>
  <si>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</si>
  <si>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</si>
  <si>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</si>
  <si>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</si>
  <si>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</si>
  <si>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</si>
  <si>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</si>
  <si>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</si>
  <si>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</si>
  <si>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</si>
  <si>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</si>
  <si>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</si>
  <si>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</si>
  <si>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</si>
  <si>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</si>
  <si>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</si>
  <si>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</si>
  <si>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</si>
  <si>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</si>
  <si>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</si>
  <si>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</si>
  <si>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</si>
  <si>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</si>
  <si>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</si>
  <si>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</si>
  <si>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</si>
  <si>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</si>
  <si>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</si>
  <si>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</si>
  <si>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</si>
  <si>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</si>
  <si>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</si>
  <si>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</si>
  <si>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</si>
  <si>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</si>
  <si>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</si>
  <si>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</si>
  <si>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</si>
  <si>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</si>
  <si>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</si>
  <si>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</si>
  <si>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</si>
  <si>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</si>
  <si>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</si>
  <si>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</si>
  <si>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</si>
  <si>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</si>
  <si>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</si>
  <si>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</si>
  <si>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</si>
  <si>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</si>
  <si>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</si>
  <si>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</si>
  <si>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</si>
  <si>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</si>
  <si>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</si>
  <si>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</si>
  <si>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</si>
  <si>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</si>
  <si>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</si>
  <si>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</si>
  <si>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</si>
  <si>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</si>
  <si>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</si>
  <si>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</si>
  <si>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</si>
  <si>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</si>
  <si>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</si>
  <si>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</si>
  <si>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</si>
  <si>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</si>
  <si>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</si>
  <si>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</si>
  <si>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</si>
  <si>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</si>
  <si>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</si>
  <si>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</si>
  <si>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</si>
  <si>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</si>
  <si>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</si>
  <si>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</si>
  <si>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</si>
  <si>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</si>
  <si>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</si>
  <si>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</si>
  <si>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</si>
  <si>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</si>
  <si>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</si>
  <si>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</si>
  <si>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</si>
  <si>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</si>
  <si>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</si>
  <si>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</si>
  <si>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</si>
  <si>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</si>
  <si>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</si>
  <si>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</si>
  <si>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</si>
  <si>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</si>
  <si>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</si>
  <si>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</si>
  <si>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</si>
  <si>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</si>
  <si>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</si>
  <si>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</si>
  <si>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</si>
  <si>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</si>
  <si>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</si>
  <si>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</si>
  <si>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</si>
  <si>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</si>
  <si>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</si>
  <si>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</si>
  <si>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</si>
  <si>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</si>
  <si>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</si>
  <si>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</si>
  <si>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</si>
  <si>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</si>
  <si>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</si>
  <si>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</si>
  <si>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</si>
  <si>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</si>
  <si>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</si>
  <si>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</si>
  <si>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</si>
  <si>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</si>
  <si>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</si>
  <si>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</si>
  <si>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</si>
  <si>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</si>
  <si>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</si>
  <si>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</si>
  <si>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</si>
  <si>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</si>
  <si>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</si>
  <si>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</si>
  <si>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</si>
  <si>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</si>
  <si>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</si>
  <si>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</si>
  <si>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</si>
  <si>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</si>
  <si>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</si>
  <si>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</si>
  <si>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</si>
  <si>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</si>
  <si>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</si>
  <si>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</si>
  <si>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</si>
  <si>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</si>
  <si>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</si>
  <si>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</si>
  <si>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</si>
  <si>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</si>
  <si>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</si>
  <si>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</si>
  <si>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</si>
  <si>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</si>
  <si>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</si>
  <si>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</si>
  <si>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</si>
  <si>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</si>
  <si>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</si>
  <si>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</si>
  <si>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</si>
  <si>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</si>
  <si>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</si>
  <si>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</si>
  <si>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</si>
  <si>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</si>
  <si>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</si>
  <si>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</si>
  <si>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</si>
  <si>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</si>
  <si>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</si>
  <si>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</si>
  <si>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</si>
  <si>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</si>
  <si>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</si>
  <si>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</si>
  <si>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</si>
  <si>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</si>
  <si>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</si>
  <si>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</si>
  <si>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</si>
  <si>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</si>
  <si>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</si>
  <si>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</si>
  <si>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</si>
  <si>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</si>
  <si>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</si>
  <si>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</si>
  <si>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</si>
  <si>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</si>
  <si>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</si>
  <si>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</si>
  <si>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</si>
  <si>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</si>
  <si>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</si>
  <si>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</si>
  <si>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</si>
  <si>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</si>
  <si>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</si>
  <si>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</si>
  <si>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</si>
  <si>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</si>
  <si>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</si>
  <si>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</si>
  <si>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</si>
  <si>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</si>
  <si>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</si>
  <si>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</si>
  <si>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</si>
  <si>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</si>
  <si>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</si>
  <si>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</si>
  <si>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</si>
  <si>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</si>
  <si>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</si>
  <si>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</si>
  <si>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</si>
  <si>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</si>
  <si>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</si>
  <si>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</si>
  <si>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</si>
  <si>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</si>
  <si>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</si>
  <si>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</si>
  <si>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</si>
  <si>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</si>
  <si>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</si>
  <si>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</si>
  <si>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</si>
  <si>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</si>
  <si>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</si>
  <si>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</si>
  <si>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</si>
  <si>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</si>
  <si>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</si>
  <si>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</si>
  <si>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</si>
  <si>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</si>
  <si>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</si>
  <si>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</si>
  <si>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</si>
  <si>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</si>
  <si>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</si>
  <si>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</si>
  <si>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</si>
  <si>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</si>
  <si>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</si>
  <si>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</si>
  <si>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</si>
  <si>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</si>
  <si>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</si>
  <si>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</si>
  <si>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</si>
  <si>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</si>
  <si>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</si>
  <si>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</si>
  <si>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</si>
  <si>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</si>
  <si>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</si>
  <si>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</si>
  <si>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</si>
  <si>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</si>
  <si>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</si>
  <si>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</si>
  <si>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</si>
  <si>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</si>
  <si>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</si>
  <si>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</si>
  <si>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</si>
  <si>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</si>
  <si>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</si>
  <si>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</si>
  <si>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</si>
  <si>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</si>
  <si>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</si>
  <si>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</si>
  <si>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</si>
  <si>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</si>
  <si>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</si>
  <si>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</si>
  <si>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</si>
  <si>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</si>
  <si>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</si>
  <si>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</si>
  <si>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</si>
  <si>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</si>
  <si>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</si>
  <si>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</si>
  <si>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</si>
  <si>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</si>
  <si>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</si>
  <si>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</si>
  <si>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</si>
  <si>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</si>
  <si>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</si>
  <si>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</si>
  <si>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</si>
  <si>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</si>
  <si>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</si>
  <si>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</si>
  <si>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</si>
  <si>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</si>
  <si>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</si>
  <si>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</si>
  <si>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</si>
  <si>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</si>
  <si>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</si>
  <si>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</si>
  <si>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</si>
  <si>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</si>
  <si>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</si>
  <si>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</si>
  <si>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</si>
  <si>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</si>
  <si>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</si>
  <si>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</si>
  <si>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</si>
  <si>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</si>
  <si>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</si>
  <si>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</si>
  <si>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</si>
  <si>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</si>
  <si>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</si>
  <si>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</si>
  <si>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</si>
  <si>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</si>
  <si>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</si>
  <si>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</si>
  <si>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</si>
  <si>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</si>
  <si>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</si>
  <si>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</si>
  <si>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</si>
  <si>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</si>
  <si>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</si>
  <si>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</si>
  <si>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</si>
  <si>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</si>
  <si>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</si>
  <si>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</si>
  <si>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</si>
  <si>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</si>
  <si>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</si>
  <si>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</si>
  <si>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</si>
  <si>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</si>
  <si>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</si>
  <si>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</si>
  <si>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</si>
  <si>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</si>
  <si>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</si>
  <si>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</si>
  <si>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</si>
  <si>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</si>
  <si>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</si>
  <si>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</si>
  <si>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</si>
  <si>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</si>
  <si>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</si>
  <si>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</si>
  <si>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</si>
  <si>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</si>
  <si>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</si>
  <si>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</si>
  <si>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</si>
  <si>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</si>
  <si>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</si>
  <si>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</si>
  <si>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</si>
  <si>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</si>
  <si>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</si>
  <si>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</si>
  <si>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</si>
  <si>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</si>
  <si>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</si>
  <si>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</si>
  <si>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</si>
  <si>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</si>
  <si>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</si>
  <si>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</si>
  <si>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</si>
  <si>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</si>
  <si>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</si>
  <si>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</si>
  <si>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</si>
  <si>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</si>
  <si>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</si>
  <si>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</si>
  <si>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</si>
  <si>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</si>
  <si>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</si>
  <si>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</si>
  <si>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</si>
  <si>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</si>
  <si>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</si>
  <si>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</si>
  <si>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</si>
  <si>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</si>
  <si>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</si>
  <si>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</si>
  <si>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</si>
  <si>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</si>
  <si>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</si>
  <si>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</si>
  <si>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</si>
  <si>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</si>
  <si>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</si>
  <si>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</si>
  <si>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</si>
  <si>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</si>
  <si>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</si>
  <si>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</si>
  <si>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</si>
  <si>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</si>
  <si>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</si>
  <si>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</si>
  <si>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</si>
  <si>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</si>
  <si>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</si>
  <si>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</si>
  <si>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</si>
  <si>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</si>
  <si>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</si>
  <si>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</si>
  <si>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</si>
  <si>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</si>
  <si>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</si>
  <si>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</si>
  <si>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</si>
  <si>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</si>
  <si>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</si>
  <si>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</si>
  <si>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</si>
  <si>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</si>
  <si>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</si>
  <si>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</si>
  <si>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</si>
  <si>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</si>
  <si>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</si>
  <si>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</si>
  <si>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</si>
  <si>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</si>
  <si>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</si>
  <si>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</si>
  <si>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</si>
  <si>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</si>
  <si>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</si>
  <si>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</si>
  <si>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</si>
  <si>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</si>
  <si>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</si>
  <si>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</si>
  <si>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</si>
  <si>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</si>
  <si>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</si>
  <si>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</si>
  <si>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</si>
  <si>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</si>
  <si>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</si>
  <si>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</si>
  <si>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</si>
  <si>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</si>
  <si>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</si>
  <si>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</si>
  <si>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</si>
  <si>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</si>
  <si>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</si>
  <si>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</si>
  <si>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</si>
  <si>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</si>
  <si>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</si>
  <si>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</si>
  <si>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</si>
  <si>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</si>
  <si>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</si>
  <si>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</si>
  <si>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</si>
  <si>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</si>
  <si>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</si>
  <si>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</si>
  <si>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</si>
  <si>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</si>
  <si>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</si>
  <si>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</si>
  <si>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</si>
  <si>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</si>
  <si>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</si>
  <si>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</si>
  <si>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</si>
  <si>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</si>
  <si>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</si>
  <si>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</si>
  <si>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</si>
  <si>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</si>
  <si>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</si>
  <si>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</si>
  <si>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</si>
  <si>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</si>
  <si>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</si>
  <si>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</si>
  <si>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</si>
  <si>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</si>
  <si>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</si>
  <si>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</si>
  <si>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</si>
  <si>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</si>
  <si>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</si>
  <si>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</si>
  <si>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</si>
  <si>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</si>
  <si>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</si>
  <si>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</si>
  <si>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</si>
  <si>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</si>
  <si>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</si>
  <si>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</si>
  <si>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</si>
  <si>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</si>
  <si>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</si>
  <si>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</si>
  <si>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</si>
  <si>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</si>
  <si>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</si>
  <si>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</si>
  <si>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</si>
  <si>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</si>
  <si>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</si>
  <si>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</si>
  <si>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</si>
  <si>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</si>
  <si>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</si>
  <si>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</si>
  <si>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</si>
  <si>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</si>
  <si>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</si>
  <si>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</si>
  <si>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</si>
  <si>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</si>
  <si>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</si>
  <si>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</si>
  <si>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</si>
  <si>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</si>
  <si>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</si>
  <si>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</si>
  <si>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</si>
  <si>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</si>
  <si>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</si>
  <si>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</si>
  <si>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</si>
  <si>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</si>
  <si>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</si>
  <si>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</si>
  <si>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</si>
  <si>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</si>
  <si>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</si>
  <si>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</si>
  <si>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</si>
  <si>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</si>
  <si>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</si>
  <si>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</si>
  <si>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</si>
  <si>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</si>
  <si>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</si>
  <si>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</si>
  <si>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</si>
  <si>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</si>
  <si>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</si>
  <si>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</si>
  <si>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</si>
  <si>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</si>
  <si>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</si>
  <si>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</si>
  <si>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</si>
  <si>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</si>
  <si>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</si>
  <si>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</si>
  <si>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</si>
  <si>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</si>
  <si>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</si>
  <si>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</si>
  <si>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</si>
  <si>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</si>
  <si>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</si>
  <si>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</si>
  <si>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</si>
  <si>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</si>
  <si>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</si>
  <si>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</si>
  <si>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</si>
  <si>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</si>
  <si>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</si>
  <si>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</si>
  <si>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</si>
  <si>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</si>
  <si>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</si>
  <si>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</si>
  <si>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</si>
  <si>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</si>
  <si>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</si>
  <si>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</si>
  <si>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</si>
  <si>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</si>
  <si>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</si>
  <si>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</si>
  <si>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</si>
  <si>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</si>
  <si>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</si>
  <si>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</si>
  <si>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</si>
  <si>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</si>
  <si>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</si>
  <si>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</si>
  <si>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</si>
  <si>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</si>
  <si>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</si>
  <si>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</si>
  <si>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</si>
  <si>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</si>
  <si>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</si>
  <si>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</si>
  <si>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</si>
  <si>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</si>
  <si>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</si>
  <si>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</si>
  <si>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</si>
  <si>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</si>
  <si>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</si>
  <si>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</si>
  <si>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</si>
  <si>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</si>
  <si>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</si>
  <si>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</si>
  <si>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</si>
  <si>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</si>
  <si>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</si>
  <si>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</si>
  <si>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</si>
  <si>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</si>
  <si>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</si>
  <si>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</si>
  <si>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</si>
  <si>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</si>
  <si>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</si>
  <si>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</si>
  <si>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</si>
  <si>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</si>
  <si>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</si>
  <si>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</si>
  <si>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</si>
  <si>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</si>
  <si>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</si>
  <si>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</si>
  <si>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</si>
  <si>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</si>
  <si>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</si>
  <si>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</si>
  <si>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</si>
  <si>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</si>
  <si>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</si>
  <si>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</si>
  <si>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</si>
  <si>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</si>
  <si>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</si>
  <si>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</si>
  <si>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</si>
  <si>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</si>
  <si>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</si>
  <si>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</si>
  <si>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</si>
  <si>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</si>
  <si>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</si>
  <si>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</si>
  <si>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</si>
  <si>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</si>
  <si>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</si>
  <si>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</si>
  <si>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</si>
  <si>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</si>
  <si>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</si>
  <si>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</si>
  <si>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</si>
  <si>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</si>
  <si>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</si>
  <si>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</si>
  <si>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</si>
  <si>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</si>
  <si>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</si>
  <si>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</si>
  <si>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</si>
  <si>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</si>
  <si>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</si>
  <si>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</si>
  <si>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</si>
  <si>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</si>
  <si>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</si>
  <si>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</si>
  <si>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</si>
  <si>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</si>
  <si>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</si>
  <si>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</si>
  <si>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</si>
  <si>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</si>
  <si>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</si>
  <si>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</si>
  <si>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</si>
  <si>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</si>
  <si>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</si>
  <si>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</si>
  <si>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</si>
  <si>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</si>
  <si>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</si>
  <si>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</si>
  <si>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</si>
  <si>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</si>
  <si>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</si>
  <si>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</si>
  <si>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</si>
  <si>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</si>
  <si>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</si>
  <si>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</si>
  <si>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</si>
  <si>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</si>
  <si>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</si>
  <si>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</si>
  <si>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</si>
  <si>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</si>
  <si>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</si>
  <si>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</si>
  <si>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</si>
  <si>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</si>
  <si>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</si>
  <si>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</si>
  <si>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</si>
  <si>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</si>
  <si>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</si>
  <si>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</si>
  <si>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</si>
  <si>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</si>
  <si>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</si>
  <si>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</si>
  <si>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</si>
  <si>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</si>
  <si>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</si>
  <si>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</si>
  <si>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</si>
  <si>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</si>
  <si>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</si>
  <si>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</si>
  <si>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</si>
  <si>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</si>
  <si>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</si>
  <si>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</si>
  <si>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</si>
  <si>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</si>
  <si>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</si>
  <si>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</si>
  <si>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</si>
  <si>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</si>
  <si>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</si>
  <si>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</si>
  <si>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</si>
  <si>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</si>
  <si>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</si>
  <si>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</si>
  <si>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</si>
  <si>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</si>
  <si>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</si>
  <si>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</si>
  <si>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</si>
  <si>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</si>
  <si>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</si>
  <si>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</si>
  <si>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</si>
  <si>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</si>
  <si>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</si>
  <si>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</si>
  <si>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</si>
  <si>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</si>
  <si>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</si>
  <si>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</si>
  <si>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</si>
  <si>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</si>
  <si>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</si>
  <si>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</si>
  <si>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</si>
  <si>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</si>
  <si>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</si>
  <si>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</si>
  <si>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</si>
  <si>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</si>
  <si>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</si>
  <si>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</si>
  <si>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</si>
  <si>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</si>
  <si>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</si>
  <si>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</si>
  <si>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</si>
  <si>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</si>
  <si>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</si>
  <si>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</si>
  <si>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</si>
  <si>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</si>
  <si>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</si>
  <si>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</si>
  <si>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</si>
  <si>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</si>
  <si>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</si>
  <si>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</si>
  <si>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</si>
  <si>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</si>
  <si>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</si>
  <si>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</si>
  <si>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</si>
  <si>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</si>
  <si>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</si>
  <si>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</si>
  <si>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</si>
  <si>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</si>
  <si>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</si>
  <si>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</si>
  <si>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</si>
  <si>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</si>
  <si>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</si>
  <si>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</si>
  <si>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</si>
  <si>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</si>
  <si>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</si>
  <si>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</si>
  <si>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</si>
  <si>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</si>
  <si>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</si>
  <si>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</si>
  <si>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</si>
  <si>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</si>
  <si>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</si>
  <si>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</si>
  <si>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</si>
  <si>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</si>
  <si>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</si>
  <si>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</si>
  <si>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</si>
  <si>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</si>
  <si>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</si>
  <si>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</si>
  <si>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</si>
  <si>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</si>
  <si>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</si>
  <si>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</si>
  <si>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</si>
  <si>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</si>
  <si>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</si>
  <si>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</si>
  <si>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</si>
  <si>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</si>
  <si>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</si>
  <si>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</si>
  <si>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</si>
  <si>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</si>
  <si>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</si>
  <si>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</si>
  <si>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</si>
  <si>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</si>
  <si>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</si>
  <si>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</si>
  <si>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</si>
  <si>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</si>
  <si>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</si>
  <si>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</si>
  <si>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</si>
  <si>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</si>
  <si>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</si>
  <si>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</si>
  <si>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</si>
  <si>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</si>
  <si>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</si>
  <si>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</si>
  <si>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</si>
  <si>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</si>
  <si>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</si>
  <si>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</si>
  <si>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</si>
  <si>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</si>
  <si>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</si>
  <si>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</si>
  <si>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</si>
  <si>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</si>
  <si>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</si>
  <si>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</si>
  <si>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</si>
  <si>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</si>
  <si>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</si>
  <si>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</si>
  <si>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</si>
  <si>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</si>
  <si>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</si>
  <si>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</si>
  <si>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</si>
  <si>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</si>
  <si>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</si>
  <si>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</si>
  <si>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</si>
  <si>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</si>
  <si>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</si>
  <si>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</si>
  <si>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</si>
  <si>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</si>
  <si>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</si>
  <si>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</si>
  <si>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</si>
  <si>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</si>
  <si>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</si>
  <si>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</si>
  <si>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</si>
  <si>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</si>
  <si>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</si>
  <si>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</si>
  <si>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</si>
  <si>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</si>
  <si>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</si>
  <si>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</si>
  <si>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</si>
  <si>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</si>
  <si>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</si>
  <si>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</si>
  <si>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</si>
  <si>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</si>
  <si>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</si>
  <si>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</si>
  <si>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</si>
  <si>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</si>
  <si>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</si>
  <si>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</si>
  <si>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</si>
  <si>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</si>
  <si>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</si>
  <si>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</si>
  <si>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</si>
  <si>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</si>
  <si>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</si>
  <si>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</si>
  <si>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</si>
  <si>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</si>
  <si>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</si>
  <si>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</si>
  <si>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</si>
  <si>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</si>
  <si>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</si>
  <si>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</si>
  <si>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</si>
  <si>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</si>
  <si>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</si>
  <si>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</si>
  <si>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</si>
  <si>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</si>
  <si>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</si>
  <si>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</si>
  <si>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</si>
  <si>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</si>
  <si>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</si>
  <si>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</si>
  <si>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</si>
  <si>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</si>
  <si>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</si>
  <si>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</si>
  <si>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</si>
  <si>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</si>
  <si>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</si>
  <si>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</si>
  <si>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</si>
  <si>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</si>
  <si>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</si>
  <si>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</si>
  <si>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</si>
  <si>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</si>
  <si>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</si>
  <si>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</si>
  <si>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</si>
  <si>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</si>
  <si>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</si>
  <si>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</si>
  <si>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</si>
  <si>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</si>
  <si>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</si>
  <si>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</si>
  <si>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</si>
  <si>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</si>
  <si>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</si>
  <si>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</si>
  <si>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</si>
  <si>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</si>
  <si>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</si>
  <si>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</si>
  <si>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</si>
  <si>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</si>
  <si>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</si>
  <si>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</si>
  <si>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</si>
  <si>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</si>
  <si>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</si>
  <si>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</si>
  <si>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</si>
  <si>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</si>
  <si>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</si>
  <si>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</si>
  <si>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</si>
  <si>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</si>
  <si>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</si>
  <si>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</si>
  <si>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</si>
  <si>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</si>
  <si>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</si>
  <si>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</si>
  <si>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</si>
  <si>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</si>
  <si>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</si>
  <si>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</si>
  <si>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</si>
  <si>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</si>
  <si>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</si>
  <si>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</si>
  <si>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</si>
  <si>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</si>
  <si>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</si>
  <si>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</si>
  <si>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</si>
  <si>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</si>
  <si>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</si>
  <si>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</si>
  <si>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</si>
  <si>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</si>
  <si>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</si>
  <si>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</si>
  <si>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</si>
  <si>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</si>
  <si>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</si>
  <si>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</si>
  <si>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</si>
  <si>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</si>
  <si>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</si>
  <si>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</si>
  <si>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</si>
  <si>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</si>
  <si>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</si>
  <si>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</si>
  <si>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</si>
  <si>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</si>
  <si>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</si>
  <si>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</si>
  <si>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</si>
  <si>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</si>
  <si>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</si>
  <si>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</si>
  <si>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</si>
  <si>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</si>
  <si>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</si>
  <si>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</si>
  <si>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</si>
  <si>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</si>
  <si>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</si>
  <si>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</si>
  <si>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</si>
  <si>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</si>
  <si>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</si>
  <si>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</si>
  <si>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</si>
  <si>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</si>
  <si>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</si>
  <si>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</si>
  <si>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</si>
  <si>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</si>
  <si>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</si>
  <si>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</si>
  <si>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</si>
  <si>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</si>
  <si>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</si>
  <si>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</si>
  <si>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</si>
  <si>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</si>
  <si>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</si>
  <si>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</si>
  <si>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</si>
  <si>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</si>
  <si>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</si>
  <si>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</si>
  <si>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</si>
  <si>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</si>
  <si>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</si>
  <si>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</si>
  <si>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</si>
  <si>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</si>
  <si>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</si>
  <si>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</si>
  <si>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</si>
  <si>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</si>
  <si>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</si>
  <si>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</si>
  <si>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</si>
  <si>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</si>
  <si>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</si>
  <si>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</si>
  <si>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</si>
  <si>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</si>
  <si>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</si>
  <si>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</si>
  <si>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</si>
  <si>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</si>
  <si>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</si>
  <si>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</si>
  <si>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</si>
  <si>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</si>
  <si>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</si>
  <si>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</si>
  <si>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</si>
  <si>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</si>
  <si>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</si>
  <si>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</si>
  <si>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</si>
  <si>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</si>
  <si>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</si>
  <si>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</si>
  <si>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</si>
  <si>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</si>
  <si>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</si>
  <si>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</si>
  <si>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</si>
  <si>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</si>
  <si>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</si>
  <si>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</si>
  <si>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</si>
  <si>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</si>
  <si>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</si>
  <si>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</si>
  <si>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</si>
  <si>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</si>
  <si>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</si>
  <si>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</si>
  <si>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</si>
  <si>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</si>
  <si>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</si>
  <si>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</si>
  <si>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</si>
  <si>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</si>
  <si>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</si>
  <si>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</si>
  <si>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</si>
  <si>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</si>
  <si>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</si>
  <si>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</si>
  <si>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</si>
  <si>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</si>
  <si>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</si>
  <si>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</si>
  <si>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</si>
  <si>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</si>
  <si>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</si>
  <si>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</si>
  <si>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</si>
  <si>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</si>
  <si>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</si>
  <si>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</si>
  <si>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</si>
  <si>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</si>
  <si>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</si>
  <si>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</si>
  <si>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</si>
  <si>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</si>
  <si>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</si>
  <si>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</si>
  <si>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</si>
  <si>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</si>
  <si>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</si>
  <si>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</si>
  <si>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</si>
  <si>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</si>
  <si>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</si>
  <si>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</si>
  <si>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</si>
  <si>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</si>
  <si>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</si>
  <si>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</si>
  <si>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</si>
  <si>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</si>
  <si>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</si>
  <si>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</si>
  <si>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</si>
  <si>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</si>
  <si>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</si>
  <si>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</si>
  <si>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</si>
  <si>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</si>
  <si>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</si>
  <si>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</si>
  <si>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</si>
  <si>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</si>
  <si>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</si>
  <si>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</si>
  <si>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</si>
  <si>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</si>
  <si>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</si>
  <si>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</si>
  <si>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</si>
  <si>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</si>
  <si>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</si>
  <si>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</si>
  <si>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</si>
  <si>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</si>
  <si>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</si>
  <si>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</si>
  <si>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</si>
  <si>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</si>
  <si>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</si>
  <si>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</si>
  <si>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</si>
  <si>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</si>
  <si>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</si>
  <si>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</si>
  <si>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</si>
  <si>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</si>
  <si>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</si>
  <si>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</si>
  <si>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</si>
  <si>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</si>
  <si>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</si>
  <si>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</si>
  <si>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</si>
  <si>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</si>
  <si>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</si>
  <si>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</si>
  <si>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</si>
  <si>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</si>
  <si>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</si>
  <si>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</si>
  <si>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</si>
  <si>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</si>
  <si>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</si>
  <si>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</si>
  <si>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</si>
  <si>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</si>
  <si>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</si>
  <si>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</si>
  <si>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</si>
  <si>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</si>
  <si>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</si>
  <si>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</si>
  <si>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</si>
  <si>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</si>
  <si>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</si>
  <si>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</si>
  <si>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</si>
  <si>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</si>
  <si>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</si>
  <si>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</si>
  <si>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</si>
  <si>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</si>
  <si>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</si>
  <si>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</si>
  <si>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</si>
  <si>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</si>
  <si>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</si>
  <si>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</si>
  <si>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</si>
  <si>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</si>
  <si>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</si>
  <si>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</si>
  <si>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</si>
  <si>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</si>
  <si>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</si>
  <si>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</si>
  <si>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</si>
  <si>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</si>
  <si>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</si>
  <si>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</si>
  <si>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</si>
  <si>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</si>
  <si>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</si>
  <si>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</si>
  <si>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</si>
  <si>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</si>
  <si>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</si>
  <si>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</si>
  <si>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</si>
  <si>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</si>
  <si>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</si>
  <si>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</si>
  <si>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</si>
  <si>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</si>
  <si>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</si>
  <si>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</si>
  <si>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</si>
  <si>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</si>
  <si>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</si>
  <si>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</si>
  <si>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</si>
  <si>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</si>
  <si>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</si>
  <si>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</si>
  <si>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</si>
  <si>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</si>
  <si>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</si>
  <si>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</si>
  <si>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</si>
  <si>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</si>
  <si>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</si>
  <si>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</si>
  <si>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</si>
  <si>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</si>
  <si>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</si>
  <si>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</si>
  <si>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</si>
  <si>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</si>
  <si>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</si>
  <si>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</si>
  <si>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</si>
  <si>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</si>
  <si>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</si>
  <si>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</si>
  <si>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</si>
  <si>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</si>
  <si>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</si>
  <si>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</si>
  <si>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</si>
  <si>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</si>
  <si>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</si>
  <si>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</si>
  <si>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</si>
  <si>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</si>
  <si>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</si>
  <si>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</si>
  <si>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</si>
  <si>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</si>
  <si>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</si>
  <si>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</si>
  <si>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</si>
  <si>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</si>
  <si>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</si>
  <si>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</si>
  <si>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</si>
  <si>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</si>
  <si>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</si>
  <si>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</si>
  <si>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</si>
  <si>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</si>
  <si>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</si>
  <si>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</si>
  <si>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</si>
  <si>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</si>
  <si>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</si>
  <si>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</si>
  <si>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</si>
  <si>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</si>
  <si>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</si>
  <si>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</si>
  <si>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</si>
  <si>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</si>
  <si>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</si>
  <si>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</si>
  <si>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</si>
  <si>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</si>
  <si>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</si>
  <si>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</si>
  <si>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</si>
  <si>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</si>
  <si>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</si>
  <si>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</si>
  <si>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</si>
  <si>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</si>
  <si>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</si>
  <si>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</si>
  <si>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</si>
  <si>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</si>
  <si>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</si>
  <si>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</si>
  <si>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</si>
  <si>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</si>
  <si>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</si>
  <si>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</si>
  <si>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</si>
  <si>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</si>
  <si>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</si>
  <si>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</si>
  <si>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</si>
  <si>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</si>
  <si>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</si>
  <si>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</si>
  <si>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</si>
  <si>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</si>
  <si>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</si>
  <si>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</si>
  <si>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</si>
  <si>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</si>
  <si>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</si>
  <si>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</si>
  <si>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</si>
  <si>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</si>
  <si>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</si>
  <si>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</si>
  <si>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</si>
  <si>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</si>
  <si>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</si>
  <si>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</si>
  <si>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</si>
  <si>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</si>
  <si>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</si>
  <si>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</si>
  <si>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</si>
  <si>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</si>
  <si>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</si>
  <si>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</si>
  <si>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</si>
  <si>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</si>
  <si>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</si>
  <si>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</si>
  <si>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</si>
  <si>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</si>
  <si>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</si>
  <si>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</si>
  <si>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</si>
  <si>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</si>
  <si>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</si>
  <si>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</si>
  <si>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</si>
  <si>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</si>
  <si>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</si>
  <si>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</si>
  <si>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</si>
  <si>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</si>
  <si>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</si>
  <si>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</si>
  <si>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</si>
  <si>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</si>
  <si>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</si>
  <si>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</si>
  <si>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</si>
  <si>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</si>
  <si>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</si>
  <si>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</si>
  <si>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</si>
  <si>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</si>
  <si>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</si>
  <si>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</si>
  <si>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</si>
  <si>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</si>
  <si>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</si>
  <si>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</si>
  <si>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</si>
  <si>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</si>
  <si>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</si>
  <si>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</si>
  <si>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</si>
  <si>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</si>
  <si>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</si>
  <si>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</si>
  <si>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</si>
  <si>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</si>
  <si>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</si>
  <si>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</si>
  <si>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</si>
  <si>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</si>
  <si>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</si>
  <si>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</si>
  <si>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</si>
  <si>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</si>
  <si>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</si>
  <si>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</si>
  <si>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</si>
  <si>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</si>
  <si>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</si>
  <si>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</si>
  <si>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</si>
  <si>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</si>
  <si>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</si>
  <si>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</si>
  <si>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</si>
  <si>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</si>
  <si>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</si>
  <si>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</si>
  <si>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</si>
  <si>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</si>
  <si>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</si>
  <si>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</si>
  <si>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</si>
  <si>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</si>
  <si>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</si>
  <si>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</si>
  <si>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</si>
  <si>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</si>
  <si>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</si>
  <si>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</si>
  <si>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</si>
  <si>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</si>
  <si>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</si>
  <si>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</si>
  <si>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</si>
  <si>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</si>
  <si>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</si>
  <si>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</si>
  <si>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</si>
  <si>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</si>
  <si>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</si>
  <si>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</si>
  <si>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</si>
  <si>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</si>
  <si>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</si>
  <si>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</si>
  <si>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</si>
  <si>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</si>
  <si>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</si>
  <si>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</si>
  <si>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</si>
  <si>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</si>
  <si>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</si>
  <si>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</si>
  <si>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</si>
  <si>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</si>
  <si>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</si>
  <si>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</si>
  <si>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</si>
  <si>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</si>
  <si>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</si>
  <si>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</si>
  <si>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</si>
  <si>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</si>
  <si>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</si>
  <si>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</si>
  <si>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</si>
  <si>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</si>
  <si>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</si>
  <si>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</si>
  <si>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</si>
  <si>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</si>
  <si>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</si>
  <si>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</si>
  <si>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</si>
  <si>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</si>
  <si>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</si>
  <si>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</si>
  <si>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</si>
  <si>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</si>
  <si>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</si>
  <si>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</si>
  <si>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</si>
  <si>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</si>
  <si>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</si>
  <si>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</si>
  <si>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</si>
  <si>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</si>
  <si>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</si>
  <si>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</si>
  <si>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</si>
  <si>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</si>
  <si>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</si>
  <si>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</si>
  <si>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</si>
  <si>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</si>
  <si>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</si>
  <si>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</si>
  <si>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</si>
  <si>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</si>
  <si>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</si>
  <si>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</si>
  <si>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</si>
  <si>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</si>
  <si>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</si>
  <si>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</si>
  <si>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</si>
  <si>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</si>
  <si>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</si>
  <si>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</si>
  <si>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</si>
  <si>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</si>
  <si>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</si>
  <si>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</si>
  <si>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</si>
  <si>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</si>
  <si>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</si>
  <si>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</si>
  <si>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</si>
  <si>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</si>
  <si>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</si>
  <si>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</si>
  <si>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</si>
  <si>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</si>
  <si>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</si>
  <si>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</si>
  <si>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</si>
  <si>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</si>
  <si>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</si>
  <si>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</si>
  <si>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</si>
  <si>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</si>
  <si>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</si>
  <si>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</si>
  <si>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</si>
  <si>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</si>
  <si>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</si>
  <si>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</si>
  <si>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</si>
  <si>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</si>
  <si>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</si>
  <si>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</si>
  <si>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</si>
  <si>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</si>
  <si>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</si>
  <si>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</si>
  <si>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</si>
  <si>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</si>
  <si>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</si>
  <si>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</si>
  <si>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</si>
  <si>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</si>
  <si>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</si>
  <si>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</si>
  <si>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</si>
  <si>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</si>
  <si>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</si>
  <si>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</si>
  <si>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</si>
  <si>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</si>
  <si>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</si>
  <si>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</si>
  <si>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</si>
  <si>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</si>
  <si>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</si>
  <si>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</si>
  <si>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</si>
  <si>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</si>
  <si>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</si>
  <si>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</si>
  <si>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</si>
  <si>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</si>
  <si>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</si>
  <si>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</si>
  <si>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</si>
  <si>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</si>
  <si>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</si>
  <si>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</si>
  <si>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</si>
  <si>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</si>
  <si>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</si>
  <si>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</si>
  <si>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</si>
  <si>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</si>
  <si>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</si>
  <si>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</si>
  <si>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</si>
  <si>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</si>
  <si>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</si>
  <si>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</si>
  <si>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</si>
  <si>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</si>
  <si>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</si>
  <si>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</si>
  <si>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</si>
  <si>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</si>
  <si>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</si>
  <si>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</si>
  <si>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</si>
  <si>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</si>
  <si>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</si>
  <si>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</si>
  <si>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</si>
  <si>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</si>
  <si>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</si>
  <si>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</si>
  <si>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</si>
  <si>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</si>
  <si>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</si>
  <si>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</si>
  <si>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</si>
  <si>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</si>
  <si>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</si>
  <si>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</si>
  <si>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</si>
  <si>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</si>
  <si>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</si>
  <si>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</si>
  <si>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</si>
  <si>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</si>
  <si>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</si>
  <si>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</si>
  <si>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</si>
  <si>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</si>
  <si>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</si>
  <si>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</si>
  <si>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</si>
  <si>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</si>
  <si>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</si>
  <si>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</si>
  <si>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</si>
  <si>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</si>
  <si>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</si>
  <si>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</si>
  <si>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</si>
  <si>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</si>
  <si>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</si>
  <si>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</si>
  <si>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</si>
  <si>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</si>
  <si>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</si>
  <si>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</si>
  <si>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</si>
  <si>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</si>
  <si>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</si>
  <si>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</si>
  <si>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</si>
  <si>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</si>
  <si>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</si>
  <si>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</si>
  <si>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</si>
  <si>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</si>
  <si>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</si>
  <si>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</si>
  <si>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</si>
  <si>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</si>
  <si>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</si>
  <si>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</si>
  <si>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</si>
  <si>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</si>
  <si>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</si>
  <si>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</si>
  <si>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</si>
  <si>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</si>
  <si>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</si>
  <si>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</si>
  <si>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</si>
  <si>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</si>
  <si>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</si>
  <si>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</si>
  <si>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</si>
  <si>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</si>
  <si>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</si>
  <si>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</si>
  <si>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</si>
  <si>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</si>
  <si>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</si>
  <si>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</si>
  <si>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</si>
  <si>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</si>
  <si>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</si>
  <si>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</si>
  <si>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</si>
  <si>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</si>
  <si>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</si>
  <si>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</si>
  <si>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</si>
  <si>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</si>
  <si>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</si>
  <si>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</si>
  <si>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</si>
  <si>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</si>
  <si>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</si>
  <si>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</si>
  <si>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</si>
  <si>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</si>
  <si>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</si>
  <si>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</si>
  <si>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</si>
  <si>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</si>
  <si>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</si>
  <si>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</si>
  <si>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</si>
  <si>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</si>
  <si>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</si>
  <si>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</si>
  <si>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</si>
  <si>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</si>
  <si>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</si>
  <si>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</si>
  <si>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</si>
  <si>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</si>
  <si>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</si>
  <si>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</si>
  <si>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</si>
  <si>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</si>
  <si>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</si>
  <si>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</si>
  <si>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</si>
  <si>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</si>
  <si>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</si>
  <si>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</si>
  <si>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</si>
  <si>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</si>
  <si>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</si>
  <si>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</si>
  <si>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</si>
  <si>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</si>
  <si>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</si>
  <si>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</si>
  <si>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</si>
  <si>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</si>
  <si>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</si>
  <si>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</si>
  <si>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</si>
  <si>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</si>
  <si>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</si>
  <si>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</si>
  <si>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</si>
  <si>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</si>
  <si>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</si>
  <si>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</si>
  <si>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</si>
  <si>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</si>
  <si>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</si>
  <si>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</si>
  <si>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</si>
  <si>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</si>
  <si>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</si>
  <si>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</si>
  <si>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</si>
  <si>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</si>
  <si>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</si>
  <si>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</si>
  <si>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</si>
  <si>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</si>
  <si>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</si>
  <si>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</si>
  <si>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</si>
  <si>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</si>
  <si>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</si>
  <si>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</si>
  <si>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</si>
  <si>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</si>
  <si>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</si>
  <si>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</si>
  <si>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</si>
  <si>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</si>
  <si>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</si>
  <si>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</si>
  <si>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</si>
  <si>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</si>
  <si>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</si>
  <si>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</si>
  <si>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</si>
  <si>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</si>
  <si>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</si>
  <si>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</si>
  <si>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</si>
  <si>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</si>
  <si>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</si>
  <si>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</si>
  <si>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</si>
  <si>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</si>
  <si>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</si>
  <si>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</si>
  <si>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</si>
  <si>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</si>
  <si>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</si>
  <si>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</si>
  <si>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</si>
  <si>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</si>
  <si>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</si>
  <si>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</si>
  <si>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</si>
  <si>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</si>
  <si>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</si>
  <si>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</si>
  <si>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</si>
  <si>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</si>
  <si>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</si>
  <si>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</si>
  <si>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</si>
  <si>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</si>
  <si>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</si>
  <si>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</si>
  <si>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</si>
  <si>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</si>
  <si>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</si>
  <si>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</si>
  <si>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</si>
  <si>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</si>
  <si>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</si>
  <si>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</si>
  <si>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</si>
  <si>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</si>
  <si>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</si>
  <si>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</si>
  <si>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</si>
  <si>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</si>
  <si>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</si>
  <si>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</si>
  <si>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</si>
  <si>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</si>
  <si>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</si>
  <si>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</si>
  <si>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</si>
  <si>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</si>
  <si>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</si>
  <si>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</si>
  <si>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</si>
  <si>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</si>
  <si>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</si>
  <si>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</si>
  <si>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</si>
  <si>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</si>
  <si>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</si>
  <si>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</si>
  <si>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</si>
  <si>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</si>
  <si>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</si>
  <si>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</si>
  <si>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</si>
  <si>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</si>
  <si>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</si>
  <si>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</si>
  <si>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</si>
  <si>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</si>
  <si>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</si>
  <si>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</si>
  <si>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</si>
  <si>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</si>
  <si>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</si>
  <si>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</si>
  <si>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</si>
  <si>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</si>
  <si>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</si>
  <si>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</si>
  <si>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</si>
  <si>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</si>
  <si>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</si>
  <si>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</si>
  <si>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</si>
  <si>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</si>
  <si>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</si>
  <si>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</si>
  <si>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</si>
  <si>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</si>
  <si>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</si>
  <si>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</si>
  <si>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</si>
  <si>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</si>
  <si>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</si>
  <si>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</si>
  <si>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</si>
  <si>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</si>
  <si>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</si>
  <si>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</si>
  <si>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</si>
  <si>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</si>
  <si>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</si>
  <si>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</si>
  <si>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</si>
  <si>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</si>
  <si>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</si>
  <si>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</si>
  <si>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</si>
  <si>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</si>
  <si>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</si>
  <si>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</si>
  <si>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</si>
  <si>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</si>
  <si>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</si>
  <si>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</si>
  <si>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</si>
  <si>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</si>
  <si>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</si>
  <si>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</si>
  <si>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</si>
  <si>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</si>
  <si>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</si>
  <si>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</si>
  <si>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</si>
  <si>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</si>
  <si>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</si>
  <si>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</si>
  <si>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</si>
  <si>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</si>
  <si>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</si>
  <si>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</si>
  <si>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</si>
  <si>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</si>
  <si>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</si>
  <si>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</si>
  <si>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</si>
  <si>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</si>
  <si>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</si>
  <si>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</si>
  <si>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</si>
  <si>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</si>
  <si>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</si>
  <si>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</si>
  <si>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</si>
  <si>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</si>
  <si>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</si>
  <si>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</si>
  <si>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</si>
  <si>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</si>
  <si>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</si>
  <si>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</si>
  <si>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</si>
  <si>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</si>
  <si>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</si>
  <si>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</si>
  <si>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</si>
  <si>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</si>
  <si>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</si>
  <si>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</si>
  <si>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</si>
  <si>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</si>
  <si>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</si>
  <si>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</si>
  <si>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</si>
  <si>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</si>
  <si>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</si>
  <si>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</si>
  <si>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</si>
  <si>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</si>
  <si>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</si>
  <si>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</si>
  <si>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</si>
  <si>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</si>
  <si>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</si>
  <si>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</si>
  <si>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</si>
  <si>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</si>
  <si>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</si>
  <si>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</si>
  <si>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</si>
  <si>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</si>
  <si>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</si>
  <si>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</si>
  <si>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</si>
  <si>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</si>
  <si>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</si>
  <si>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</si>
  <si>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</si>
  <si>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</si>
  <si>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</si>
  <si>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</si>
  <si>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</si>
  <si>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</si>
  <si>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</si>
  <si>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</si>
  <si>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</si>
  <si>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</si>
  <si>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</si>
  <si>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</si>
  <si>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</si>
  <si>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</si>
  <si>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</si>
  <si>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</si>
  <si>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</si>
  <si>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</si>
  <si>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</si>
  <si>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</si>
  <si>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</si>
  <si>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</si>
  <si>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</si>
  <si>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</si>
  <si>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</si>
  <si>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</si>
  <si>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</si>
  <si>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</si>
  <si>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</si>
  <si>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</si>
  <si>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</si>
  <si>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</si>
  <si>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</si>
  <si>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</si>
  <si>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</si>
  <si>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</si>
  <si>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</si>
  <si>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</si>
  <si>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</si>
  <si>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</si>
  <si>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</si>
  <si>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</si>
  <si>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</si>
  <si>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</si>
  <si>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</si>
  <si>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</si>
  <si>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</si>
  <si>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</si>
  <si>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</si>
  <si>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</si>
  <si>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</si>
  <si>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</si>
  <si>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</si>
  <si>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</si>
  <si>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</si>
  <si>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</si>
  <si>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</si>
  <si>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</si>
  <si>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</si>
  <si>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</si>
  <si>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</si>
  <si>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</si>
  <si>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</si>
  <si>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</si>
  <si>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</si>
  <si>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</si>
  <si>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</si>
  <si>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</si>
  <si>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</si>
  <si>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</si>
  <si>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</si>
  <si>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</si>
  <si>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</si>
  <si>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</si>
  <si>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</si>
  <si>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</si>
  <si>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</si>
  <si>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</si>
  <si>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</si>
  <si>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</si>
  <si>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</si>
  <si>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</si>
  <si>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</si>
  <si>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</si>
  <si>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</si>
  <si>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</si>
  <si>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</si>
  <si>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</si>
  <si>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</si>
  <si>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</si>
  <si>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</si>
  <si>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</si>
  <si>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</si>
  <si>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</si>
  <si>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</si>
  <si>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</si>
  <si>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</si>
  <si>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</si>
  <si>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</si>
  <si>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</si>
  <si>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</si>
  <si>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</si>
  <si>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</si>
  <si>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</si>
  <si>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</si>
  <si>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</si>
  <si>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</si>
  <si>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</si>
  <si>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</si>
  <si>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</si>
  <si>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</si>
  <si>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</si>
  <si>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</si>
  <si>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</si>
  <si>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</si>
  <si>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</si>
  <si>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</si>
  <si>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</si>
  <si>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</si>
  <si>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</si>
  <si>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</si>
  <si>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</si>
  <si>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</si>
  <si>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</si>
  <si>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</si>
  <si>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</si>
  <si>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</si>
  <si>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</si>
  <si>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</si>
  <si>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</si>
  <si>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</si>
  <si>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</si>
  <si>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</si>
  <si>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</si>
  <si>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</si>
  <si>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</si>
  <si>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</si>
  <si>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</si>
  <si>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</si>
  <si>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</si>
  <si>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</si>
  <si>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</si>
  <si>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</si>
  <si>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</si>
  <si>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</si>
  <si>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</si>
  <si>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</si>
  <si>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</si>
  <si>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</si>
  <si>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</si>
  <si>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</si>
  <si>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</si>
  <si>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</si>
  <si>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</si>
  <si>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</si>
  <si>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</si>
  <si>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</si>
  <si>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</si>
  <si>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</si>
  <si>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</si>
  <si>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</si>
  <si>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</si>
  <si>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</si>
  <si>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</si>
  <si>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</si>
  <si>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</si>
  <si>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</si>
  <si>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</si>
  <si>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</si>
  <si>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</si>
  <si>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</si>
  <si>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</si>
  <si>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</si>
  <si>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</si>
  <si>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</si>
  <si>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</si>
  <si>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</si>
  <si>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</si>
  <si>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</si>
  <si>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</si>
  <si>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</si>
  <si>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</si>
  <si>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</si>
  <si>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</si>
  <si>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</si>
  <si>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</si>
  <si>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</si>
  <si>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</si>
  <si>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</si>
  <si>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</si>
  <si>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</si>
  <si>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</si>
  <si>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</si>
  <si>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</si>
  <si>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</si>
  <si>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</si>
  <si>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</si>
  <si>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</si>
  <si>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</si>
  <si>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</si>
  <si>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</si>
  <si>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</si>
  <si>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</si>
  <si>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</si>
  <si>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</si>
  <si>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</si>
  <si>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</si>
  <si>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</si>
  <si>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</si>
  <si>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</si>
  <si>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</si>
  <si>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</si>
  <si>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</si>
  <si>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</si>
  <si>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</si>
  <si>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</si>
  <si>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</si>
  <si>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</si>
  <si>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</si>
  <si>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</si>
  <si>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</si>
  <si>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</si>
  <si>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</si>
  <si>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</si>
  <si>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</si>
  <si>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</si>
  <si>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</si>
  <si>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</si>
  <si>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</si>
  <si>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</si>
  <si>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</si>
  <si>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</si>
  <si>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</si>
  <si>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</si>
  <si>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</si>
  <si>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</si>
  <si>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</si>
  <si>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</si>
  <si>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</si>
  <si>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</si>
  <si>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</si>
  <si>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</si>
  <si>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</si>
  <si>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</si>
  <si>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</si>
  <si>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</si>
  <si>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</si>
  <si>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</si>
  <si>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</si>
  <si>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</si>
  <si>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</si>
  <si>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</si>
  <si>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</si>
  <si>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</si>
  <si>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</si>
  <si>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</si>
  <si>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</si>
  <si>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</si>
  <si>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</si>
  <si>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</si>
  <si>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</si>
  <si>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</si>
  <si>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</si>
  <si>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</si>
  <si>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</si>
  <si>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</si>
  <si>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</si>
  <si>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</si>
  <si>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</si>
  <si>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</si>
  <si>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</si>
  <si>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</si>
  <si>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</si>
  <si>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</si>
  <si>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</si>
  <si>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</si>
  <si>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</si>
  <si>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</si>
  <si>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</si>
  <si>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</si>
  <si>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</si>
  <si>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</si>
  <si>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</si>
  <si>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</si>
  <si>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</si>
  <si>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</si>
  <si>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</si>
  <si>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</si>
  <si>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</si>
  <si>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</si>
  <si>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</si>
  <si>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</si>
  <si>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</si>
  <si>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</si>
  <si>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</si>
  <si>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</si>
  <si>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</si>
  <si>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</si>
  <si>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</si>
  <si>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</si>
  <si>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</si>
  <si>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</si>
  <si>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</si>
  <si>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</si>
  <si>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</si>
  <si>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</si>
  <si>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</si>
  <si>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</si>
  <si>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</si>
  <si>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</si>
  <si>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</si>
  <si>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</si>
  <si>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</si>
  <si>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</si>
  <si>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</si>
  <si>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</si>
  <si>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</si>
  <si>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</si>
  <si>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</si>
  <si>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</si>
  <si>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</si>
  <si>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</si>
  <si>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</si>
  <si>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</si>
  <si>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</si>
  <si>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</si>
  <si>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</si>
  <si>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</si>
  <si>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</si>
  <si>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</si>
  <si>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</si>
  <si>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</si>
  <si>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</si>
  <si>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</si>
  <si>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</si>
  <si>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</si>
  <si>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</si>
  <si>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</si>
  <si>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</si>
  <si>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</si>
  <si>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</si>
  <si>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</si>
  <si>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</si>
  <si>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</si>
  <si>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</si>
  <si>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</si>
  <si>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</si>
  <si>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</si>
  <si>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</si>
  <si>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</si>
  <si>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</si>
  <si>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</si>
  <si>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</si>
  <si>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</si>
  <si>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</si>
  <si>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</si>
  <si>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</si>
  <si>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</si>
  <si>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</si>
  <si>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</si>
  <si>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</si>
  <si>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</si>
  <si>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</si>
  <si>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</si>
  <si>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</si>
  <si>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</si>
  <si>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</si>
  <si>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</si>
  <si>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</si>
  <si>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</si>
  <si>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</si>
  <si>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</si>
  <si>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</si>
  <si>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</si>
  <si>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</si>
  <si>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</si>
  <si>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</si>
  <si>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</si>
  <si>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</si>
  <si>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</si>
  <si>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</si>
  <si>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</si>
  <si>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</si>
  <si>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</si>
  <si>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</si>
  <si>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</si>
  <si>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</si>
  <si>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</si>
  <si>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</si>
  <si>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</si>
  <si>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</si>
  <si>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</si>
  <si>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</si>
  <si>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</si>
  <si>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</si>
  <si>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</si>
  <si>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</si>
  <si>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</si>
  <si>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</si>
  <si>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</si>
  <si>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</si>
  <si>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</si>
  <si>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</si>
  <si>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</si>
  <si>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</si>
  <si>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</si>
  <si>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</si>
  <si>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</si>
  <si>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</si>
  <si>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</si>
  <si>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</si>
  <si>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</si>
  <si>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</si>
  <si>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</si>
  <si>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</si>
  <si>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</si>
  <si>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</si>
  <si>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</si>
  <si>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</si>
  <si>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</si>
  <si>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</si>
  <si>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</si>
  <si>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</si>
  <si>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</si>
  <si>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</si>
  <si>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</si>
  <si>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</si>
  <si>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</si>
  <si>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</si>
  <si>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</si>
  <si>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</si>
  <si>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</si>
  <si>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</si>
  <si>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</si>
  <si>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</si>
  <si>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</si>
  <si>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</si>
  <si>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</si>
  <si>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</si>
  <si>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</si>
  <si>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</si>
  <si>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</si>
  <si>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</si>
  <si>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</si>
  <si>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</si>
  <si>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</si>
  <si>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</si>
  <si>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</si>
  <si>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</si>
  <si>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</si>
  <si>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</si>
  <si>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</si>
  <si>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</si>
  <si>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</si>
  <si>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</si>
  <si>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</si>
  <si>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</si>
  <si>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</si>
  <si>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</si>
  <si>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</si>
  <si>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</si>
  <si>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</si>
  <si>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</si>
  <si>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</si>
  <si>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</si>
  <si>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</si>
  <si>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</si>
  <si>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</si>
  <si>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</si>
  <si>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</si>
  <si>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</si>
  <si>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</si>
  <si>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</si>
  <si>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</si>
  <si>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</si>
  <si>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</si>
  <si>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</si>
  <si>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</si>
  <si>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</si>
  <si>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</si>
  <si>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</si>
  <si>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</si>
  <si>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</si>
  <si>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</si>
  <si>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</si>
  <si>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</si>
  <si>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</si>
  <si>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</si>
  <si>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</si>
  <si>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</si>
  <si>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</si>
  <si>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</si>
  <si>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</si>
  <si>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</si>
  <si>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</si>
  <si>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</si>
  <si>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</si>
  <si>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</si>
  <si>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</si>
  <si>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</si>
  <si>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</si>
  <si>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</si>
  <si>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</si>
  <si>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</si>
  <si>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</si>
  <si>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</si>
  <si>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</si>
  <si>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</si>
  <si>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</si>
  <si>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</si>
  <si>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</si>
  <si>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</si>
  <si>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</si>
  <si>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</si>
  <si>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</si>
  <si>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</si>
  <si>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</si>
  <si>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</si>
  <si>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</si>
  <si>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</si>
  <si>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</si>
  <si>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</si>
  <si>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</si>
  <si>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</si>
  <si>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</si>
  <si>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</si>
  <si>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</si>
  <si>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</si>
  <si>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</si>
  <si>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</si>
  <si>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</si>
  <si>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</si>
  <si>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</si>
  <si>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</si>
  <si>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</si>
  <si>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</si>
  <si>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</si>
  <si>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</si>
  <si>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</si>
  <si>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</si>
  <si>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</si>
  <si>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</si>
  <si>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</si>
  <si>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</si>
  <si>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</si>
  <si>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</si>
  <si>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</si>
  <si>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</si>
  <si>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</si>
  <si>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</si>
  <si>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</si>
  <si>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</si>
  <si>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</si>
  <si>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</si>
  <si>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</si>
  <si>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</si>
  <si>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</si>
  <si>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</si>
  <si>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</si>
  <si>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</si>
  <si>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</si>
  <si>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</si>
  <si>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</si>
  <si>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</si>
  <si>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</si>
  <si>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</si>
  <si>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</si>
  <si>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</si>
  <si>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</si>
  <si>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</si>
  <si>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</si>
  <si>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</si>
  <si>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</si>
  <si>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</si>
  <si>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</si>
  <si>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</si>
  <si>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</si>
  <si>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</si>
  <si>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</si>
  <si>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</si>
  <si>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</si>
  <si>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</si>
  <si>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</si>
  <si>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</si>
  <si>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</si>
  <si>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</si>
  <si>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</si>
  <si>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</si>
  <si>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</si>
  <si>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</si>
  <si>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</si>
  <si>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</si>
  <si>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</si>
  <si>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</si>
  <si>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</si>
  <si>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</si>
  <si>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</si>
  <si>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</si>
  <si>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</si>
  <si>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</si>
  <si>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</si>
  <si>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</si>
  <si>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</si>
  <si>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</si>
  <si>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</si>
  <si>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</si>
  <si>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</si>
  <si>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</si>
  <si>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</si>
  <si>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</si>
  <si>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</si>
  <si>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</si>
  <si>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</si>
  <si>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</si>
  <si>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</si>
  <si>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</si>
  <si>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</si>
  <si>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</si>
  <si>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</si>
  <si>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</si>
  <si>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</si>
  <si>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</si>
  <si>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</si>
  <si>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</si>
  <si>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</si>
  <si>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</si>
  <si>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</si>
  <si>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</si>
  <si>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</si>
  <si>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</si>
  <si>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</si>
  <si>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</si>
  <si>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</si>
  <si>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</si>
  <si>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</si>
  <si>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</si>
  <si>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</si>
  <si>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</si>
  <si>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</si>
  <si>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</si>
  <si>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</si>
  <si>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</si>
  <si>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</si>
  <si>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</si>
  <si>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</si>
  <si>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</si>
  <si>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</si>
  <si>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</si>
  <si>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</si>
  <si>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</si>
  <si>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</si>
  <si>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</si>
  <si>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</si>
  <si>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</si>
  <si>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</si>
  <si>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</si>
  <si>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</si>
  <si>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</si>
  <si>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</si>
  <si>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</si>
  <si>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</si>
  <si>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</si>
  <si>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</si>
  <si>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</si>
  <si>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</si>
  <si>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</si>
  <si>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</si>
  <si>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</si>
  <si>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</si>
  <si>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</si>
  <si>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</si>
  <si>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</si>
  <si>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</si>
  <si>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</si>
  <si>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</si>
  <si>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</si>
  <si>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</si>
  <si>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</si>
  <si>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</si>
  <si>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</si>
  <si>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</si>
  <si>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</si>
  <si>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</si>
  <si>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</si>
  <si>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</si>
  <si>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</si>
  <si>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</si>
  <si>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</si>
  <si>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</si>
  <si>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</si>
  <si>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</si>
  <si>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</si>
  <si>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</si>
  <si>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</si>
  <si>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</si>
  <si>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</si>
  <si>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</si>
  <si>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</si>
  <si>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</si>
  <si>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</si>
  <si>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</si>
  <si>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</si>
  <si>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</si>
  <si>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</si>
  <si>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</si>
  <si>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</si>
  <si>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</si>
  <si>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</si>
  <si>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</si>
  <si>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</si>
  <si>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</si>
  <si>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</si>
  <si>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</si>
  <si>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</si>
  <si>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</si>
  <si>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</si>
  <si>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</si>
  <si>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</si>
  <si>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</si>
  <si>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</si>
  <si>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</si>
  <si>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</si>
  <si>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</si>
  <si>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</si>
  <si>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</si>
  <si>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</si>
  <si>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</si>
  <si>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</si>
  <si>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</si>
  <si>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</si>
  <si>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</si>
  <si>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</si>
  <si>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</si>
  <si>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</si>
  <si>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</si>
  <si>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</si>
  <si>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</si>
  <si>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</si>
  <si>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</si>
  <si>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</si>
  <si>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</si>
  <si>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</si>
  <si>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</si>
  <si>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</si>
  <si>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</si>
  <si>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</si>
  <si>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</si>
  <si>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</si>
  <si>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</si>
  <si>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</si>
  <si>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</si>
  <si>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</si>
  <si>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</si>
  <si>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</si>
  <si>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</si>
  <si>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</si>
  <si>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</si>
  <si>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</si>
  <si>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</si>
  <si>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</si>
  <si>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</si>
  <si>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</si>
  <si>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</si>
  <si>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</si>
  <si>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</si>
  <si>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</si>
  <si>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</si>
  <si>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</si>
  <si>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</si>
  <si>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</si>
  <si>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</si>
  <si>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</si>
  <si>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</si>
  <si>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</si>
  <si>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</si>
  <si>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</si>
  <si>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</si>
  <si>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</si>
  <si>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</si>
  <si>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</si>
  <si>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</si>
  <si>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</si>
  <si>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</si>
  <si>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</si>
  <si>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</si>
  <si>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</si>
  <si>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</si>
  <si>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</si>
  <si>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</si>
  <si>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</si>
  <si>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</si>
  <si>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</si>
  <si>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</si>
  <si>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</si>
  <si>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</si>
  <si>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</si>
  <si>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</si>
  <si>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</si>
  <si>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</si>
  <si>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</si>
  <si>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</si>
  <si>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</si>
  <si>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</si>
  <si>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</si>
  <si>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</si>
  <si>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</si>
  <si>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</si>
  <si>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</si>
  <si>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</si>
  <si>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</si>
  <si>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</si>
  <si>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</si>
  <si>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</si>
  <si>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</si>
  <si>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</si>
  <si>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</si>
  <si>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</si>
  <si>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</si>
  <si>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</si>
  <si>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</si>
  <si>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</si>
  <si>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</si>
  <si>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</si>
  <si>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</si>
  <si>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</si>
  <si>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</si>
  <si>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</si>
  <si>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</si>
  <si>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</si>
  <si>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</si>
  <si>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</si>
  <si>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</si>
  <si>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</si>
  <si>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</si>
  <si>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</si>
  <si>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</si>
  <si>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</si>
  <si>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</si>
  <si>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</si>
  <si>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</si>
  <si>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</si>
  <si>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</si>
  <si>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</si>
  <si>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</si>
  <si>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</si>
  <si>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</si>
  <si>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</si>
  <si>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</si>
  <si>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</si>
  <si>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</si>
  <si>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</si>
  <si>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</si>
  <si>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</si>
  <si>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</si>
  <si>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</si>
  <si>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</si>
  <si>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</si>
  <si>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</si>
  <si>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</si>
  <si>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</si>
  <si>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</si>
  <si>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</si>
  <si>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</si>
  <si>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</si>
  <si>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</si>
  <si>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</si>
  <si>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</si>
  <si>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</si>
  <si>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</si>
  <si>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</si>
  <si>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</si>
  <si>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</si>
  <si>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</si>
  <si>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</si>
  <si>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</si>
  <si>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</si>
  <si>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</si>
  <si>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</si>
  <si>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</si>
  <si>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</si>
  <si>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</si>
  <si>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</si>
  <si>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</si>
  <si>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</si>
  <si>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</si>
  <si>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</si>
  <si>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</si>
  <si>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</si>
  <si>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</si>
  <si>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</si>
  <si>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</si>
  <si>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</si>
  <si>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</si>
  <si>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</si>
  <si>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</si>
  <si>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</si>
  <si>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</si>
  <si>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</si>
  <si>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</si>
  <si>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</si>
  <si>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</si>
  <si>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</si>
  <si>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</si>
  <si>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</si>
  <si>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</si>
  <si>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</si>
  <si>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</si>
  <si>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</si>
  <si>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</si>
  <si>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</si>
  <si>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</si>
  <si>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</si>
  <si>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</si>
  <si>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</si>
  <si>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</si>
  <si>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</si>
  <si>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</si>
  <si>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</si>
  <si>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</si>
  <si>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</si>
  <si>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</si>
  <si>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</si>
  <si>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</si>
  <si>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</si>
  <si>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</si>
  <si>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</si>
  <si>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</si>
  <si>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</si>
  <si>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</si>
  <si>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</si>
  <si>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</si>
  <si>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</si>
  <si>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</si>
  <si>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</si>
  <si>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</si>
  <si>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</si>
  <si>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</si>
  <si>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</si>
  <si>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</si>
  <si>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</si>
  <si>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</si>
  <si>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</si>
  <si>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</si>
  <si>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</si>
  <si>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</si>
  <si>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</si>
  <si>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</si>
  <si>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</si>
  <si>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</si>
  <si>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</si>
  <si>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</si>
  <si>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</si>
  <si>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</si>
  <si>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</si>
  <si>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</si>
  <si>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</si>
  <si>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</si>
  <si>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</si>
  <si>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</si>
  <si>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</si>
  <si>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</si>
  <si>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</si>
  <si>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</si>
  <si>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</si>
  <si>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</si>
  <si>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</si>
  <si>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</si>
  <si>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</si>
  <si>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</si>
  <si>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</si>
  <si>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</si>
  <si>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</si>
  <si>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</si>
  <si>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</si>
  <si>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</si>
  <si>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</si>
  <si>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</si>
  <si>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</si>
  <si>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</si>
  <si>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</si>
  <si>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</si>
  <si>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</si>
  <si>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</si>
  <si>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</si>
  <si>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</si>
  <si>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</si>
  <si>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</si>
  <si>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</si>
  <si>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</si>
  <si>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</si>
  <si>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</si>
  <si>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</si>
  <si>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</si>
  <si>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</si>
  <si>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</si>
  <si>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</si>
  <si>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</si>
  <si>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</si>
  <si>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</si>
  <si>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</si>
  <si>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</si>
  <si>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</si>
  <si>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</si>
  <si>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</si>
  <si>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</si>
  <si>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</si>
  <si>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</si>
  <si>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</si>
  <si>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</si>
  <si>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</si>
  <si>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</si>
  <si>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</si>
  <si>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</si>
  <si>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</si>
  <si>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</si>
  <si>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</si>
  <si>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</si>
  <si>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</si>
  <si>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</si>
  <si>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</si>
  <si>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</si>
  <si>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</si>
  <si>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</si>
  <si>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</si>
  <si>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</si>
  <si>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</si>
  <si>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</si>
  <si>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</si>
  <si>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</si>
  <si>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</si>
  <si>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</si>
  <si>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</si>
  <si>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</si>
  <si>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</si>
  <si>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</si>
  <si>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</si>
  <si>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</si>
  <si>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</si>
  <si>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</si>
  <si>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</si>
  <si>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</si>
  <si>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</si>
  <si>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</si>
  <si>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</si>
  <si>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</si>
  <si>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</si>
  <si>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</si>
  <si>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</si>
  <si>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</si>
  <si>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</si>
  <si>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</si>
  <si>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</si>
  <si>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</si>
  <si>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</si>
  <si>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</si>
  <si>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</si>
  <si>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</si>
  <si>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</si>
  <si>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</si>
  <si>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</si>
  <si>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</si>
  <si>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</si>
  <si>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</si>
  <si>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</si>
  <si>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</si>
  <si>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</si>
  <si>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</si>
  <si>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</si>
  <si>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</si>
  <si>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</si>
  <si>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</si>
  <si>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</si>
  <si>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</si>
  <si>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</si>
  <si>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</si>
  <si>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</si>
  <si>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</si>
  <si>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</si>
  <si>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</si>
  <si>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</si>
  <si>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</si>
  <si>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</si>
  <si>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</si>
  <si>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</si>
  <si>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</si>
  <si>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</si>
  <si>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</si>
  <si>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</si>
  <si>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</si>
  <si>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</si>
  <si>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</si>
  <si>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</si>
  <si>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</si>
  <si>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</si>
  <si>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</si>
  <si>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</si>
  <si>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</si>
  <si>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</si>
  <si>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</si>
  <si>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</si>
  <si>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</si>
  <si>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</si>
  <si>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</si>
  <si>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</si>
  <si>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</si>
  <si>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</si>
  <si>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</si>
  <si>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</si>
  <si>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</si>
  <si>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</si>
  <si>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</si>
  <si>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</si>
  <si>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</si>
  <si>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</si>
  <si>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</si>
  <si>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</si>
  <si>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</si>
  <si>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</si>
  <si>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</si>
  <si>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</si>
  <si>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</si>
  <si>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</si>
  <si>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</si>
  <si>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</si>
  <si>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</si>
  <si>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</si>
  <si>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</si>
  <si>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</si>
  <si>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</si>
  <si>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</si>
  <si>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</si>
  <si>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</si>
  <si>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</si>
  <si>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</si>
  <si>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</si>
  <si>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</si>
  <si>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</si>
  <si>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</si>
  <si>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</si>
  <si>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</si>
  <si>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</si>
  <si>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</si>
  <si>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</si>
  <si>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</si>
  <si>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</si>
  <si>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</si>
  <si>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</si>
  <si>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</si>
  <si>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</si>
  <si>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</si>
  <si>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</si>
  <si>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</si>
  <si>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</si>
  <si>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</si>
  <si>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</si>
  <si>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</si>
  <si>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</si>
  <si>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</si>
  <si>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</si>
  <si>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</si>
  <si>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</si>
  <si>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</si>
  <si>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</si>
  <si>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</si>
  <si>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</si>
  <si>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</si>
  <si>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</si>
  <si>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</si>
  <si>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</si>
  <si>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</si>
  <si>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</si>
  <si>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</si>
  <si>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</si>
  <si>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</si>
  <si>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</si>
  <si>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</si>
  <si>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</si>
  <si>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</si>
  <si>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</si>
  <si>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</si>
  <si>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</si>
  <si>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</si>
  <si>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</si>
  <si>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</si>
  <si>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</si>
  <si>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</si>
  <si>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</si>
  <si>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</si>
  <si>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</si>
  <si>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</si>
  <si>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</si>
  <si>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</si>
  <si>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</si>
  <si>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</si>
  <si>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</si>
  <si>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</si>
  <si>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</si>
  <si>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</si>
  <si>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</si>
  <si>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</si>
  <si>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</si>
  <si>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</si>
  <si>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</si>
  <si>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</si>
  <si>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</si>
  <si>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</si>
  <si>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</si>
  <si>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</si>
  <si>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</si>
  <si>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</si>
  <si>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</si>
  <si>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</si>
  <si>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</si>
  <si>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</si>
  <si>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</si>
  <si>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</si>
  <si>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</si>
  <si>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</si>
  <si>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</si>
  <si>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</si>
  <si>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</si>
  <si>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</si>
  <si>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</si>
  <si>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</si>
  <si>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</si>
  <si>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</si>
  <si>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</si>
  <si>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</si>
  <si>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</si>
  <si>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</si>
  <si>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</si>
  <si>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</si>
  <si>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</si>
  <si>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</si>
  <si>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</si>
  <si>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</si>
  <si>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</si>
  <si>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</si>
  <si>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</si>
  <si>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</si>
  <si>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</si>
  <si>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</si>
  <si>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</si>
  <si>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</si>
  <si>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</si>
  <si>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</si>
  <si>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</si>
  <si>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</si>
  <si>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</si>
  <si>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</si>
  <si>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</si>
  <si>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</si>
  <si>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</si>
  <si>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</si>
  <si>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</si>
  <si>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</si>
  <si>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</si>
  <si>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</si>
  <si>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</si>
  <si>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</si>
  <si>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</si>
  <si>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</si>
  <si>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</si>
  <si>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</si>
  <si>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</si>
  <si>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</si>
  <si>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</si>
  <si>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</si>
  <si>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</si>
  <si>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</si>
  <si>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</si>
  <si>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</si>
  <si>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</si>
  <si>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</si>
  <si>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</si>
  <si>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</si>
  <si>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</si>
  <si>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</si>
  <si>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</si>
  <si>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</si>
  <si>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</si>
  <si>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</si>
  <si>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</si>
  <si>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</si>
  <si>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</si>
  <si>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</si>
  <si>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</si>
  <si>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</si>
  <si>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</si>
  <si>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</si>
  <si>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</si>
  <si>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</si>
  <si>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</si>
  <si>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</si>
  <si>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</si>
  <si>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</si>
  <si>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</si>
  <si>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</si>
  <si>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</si>
  <si>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</si>
  <si>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</si>
  <si>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</si>
  <si>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</si>
  <si>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</si>
  <si>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</si>
  <si>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</si>
  <si>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</si>
  <si>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</si>
  <si>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</si>
  <si>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</si>
  <si>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</si>
  <si>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</si>
  <si>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</si>
  <si>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</si>
  <si>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</si>
  <si>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</si>
  <si>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</si>
  <si>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</si>
  <si>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</si>
  <si>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</si>
  <si>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</si>
  <si>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</si>
  <si>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</si>
  <si>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</si>
  <si>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</si>
  <si>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</si>
  <si>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</si>
  <si>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</si>
  <si>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</si>
  <si>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</si>
  <si>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</si>
  <si>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</si>
  <si>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</si>
  <si>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</si>
  <si>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</si>
  <si>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</si>
  <si>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</si>
  <si>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</si>
  <si>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</si>
  <si>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</si>
  <si>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</si>
  <si>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</si>
  <si>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</si>
  <si>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</si>
  <si>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</si>
  <si>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</si>
  <si>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</si>
  <si>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</si>
  <si>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</si>
  <si>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</si>
  <si>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</si>
  <si>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</si>
  <si>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</si>
  <si>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</si>
  <si>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</si>
  <si>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</si>
  <si>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</si>
  <si>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</si>
  <si>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</si>
  <si>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</si>
  <si>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</si>
  <si>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</si>
  <si>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</si>
  <si>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</si>
  <si>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</si>
  <si>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</si>
  <si>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</si>
  <si>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</si>
  <si>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</si>
  <si>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</si>
  <si>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</si>
  <si>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</si>
  <si>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</si>
  <si>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</si>
  <si>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</si>
  <si>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</si>
  <si>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</si>
  <si>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</si>
  <si>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</si>
  <si>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</si>
  <si>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</si>
  <si>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</si>
  <si>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</si>
  <si>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</si>
  <si>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</si>
  <si>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</si>
  <si>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</si>
  <si>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</si>
  <si>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</si>
  <si>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</si>
  <si>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</si>
  <si>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</si>
  <si>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</si>
  <si>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</si>
  <si>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</si>
  <si>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</si>
  <si>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</si>
  <si>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</si>
  <si>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</si>
  <si>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</si>
  <si>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</si>
  <si>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</si>
  <si>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</si>
  <si>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</si>
  <si>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</si>
  <si>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</si>
  <si>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</si>
  <si>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</si>
  <si>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</si>
  <si>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</si>
  <si>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</si>
  <si>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</si>
  <si>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</si>
  <si>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</si>
  <si>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</si>
  <si>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</si>
  <si>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</si>
  <si>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</si>
  <si>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</si>
  <si>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</si>
  <si>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</si>
  <si>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</si>
  <si>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</si>
  <si>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</si>
  <si>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</si>
  <si>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</si>
  <si>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</si>
  <si>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</si>
  <si>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</si>
  <si>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</si>
  <si>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</si>
  <si>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</si>
  <si>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</si>
  <si>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</si>
  <si>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</si>
  <si>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</si>
  <si>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</si>
  <si>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</si>
  <si>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</si>
  <si>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</si>
  <si>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</si>
  <si>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</si>
  <si>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</si>
  <si>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</si>
  <si>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</si>
  <si>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</si>
  <si>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</si>
  <si>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</si>
  <si>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</si>
  <si>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</si>
  <si>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</si>
  <si>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</si>
  <si>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</si>
  <si>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</si>
  <si>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</si>
  <si>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</si>
  <si>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</si>
  <si>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</si>
  <si>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</si>
  <si>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</si>
  <si>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</si>
  <si>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</si>
  <si>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</si>
  <si>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</si>
  <si>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</si>
  <si>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</si>
  <si>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</si>
  <si>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</si>
  <si>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</si>
  <si>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</si>
  <si>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</si>
  <si>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</si>
  <si>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</si>
  <si>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</si>
  <si>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</si>
  <si>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</si>
  <si>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</si>
  <si>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</si>
  <si>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</si>
  <si>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</si>
  <si>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</si>
  <si>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</si>
  <si>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</si>
  <si>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</si>
  <si>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</si>
  <si>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</si>
  <si>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</si>
  <si>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</si>
  <si>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</si>
  <si>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</si>
  <si>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</si>
  <si>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</si>
  <si>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</si>
  <si>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</si>
  <si>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</si>
  <si>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</si>
  <si>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</si>
  <si>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</si>
  <si>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</si>
  <si>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</si>
  <si>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</si>
  <si>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</si>
  <si>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</si>
  <si>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</si>
  <si>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</si>
  <si>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</si>
  <si>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</si>
  <si>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</si>
  <si>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</si>
  <si>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</si>
  <si>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</si>
  <si>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</si>
  <si>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</si>
  <si>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</si>
  <si>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</si>
  <si>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</si>
  <si>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</si>
  <si>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</si>
  <si>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</si>
  <si>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</si>
  <si>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</si>
  <si>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</si>
  <si>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</si>
  <si>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</si>
  <si>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</si>
  <si>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</si>
  <si>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</si>
  <si>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</si>
  <si>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</si>
  <si>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</si>
  <si>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</si>
  <si>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</si>
  <si>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</si>
  <si>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</si>
  <si>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</si>
  <si>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</si>
  <si>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</si>
  <si>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</si>
  <si>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</si>
  <si>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</si>
  <si>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</si>
  <si>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</si>
  <si>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</si>
  <si>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</si>
  <si>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</si>
  <si>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</si>
  <si>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</si>
  <si>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</si>
  <si>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</si>
  <si>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</si>
  <si>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</si>
  <si>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</si>
  <si>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</si>
  <si>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</si>
  <si>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</si>
  <si>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</si>
  <si>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</si>
  <si>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</si>
  <si>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</si>
  <si>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</si>
  <si>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</si>
  <si>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</si>
  <si>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</si>
  <si>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</si>
  <si>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</si>
  <si>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</si>
  <si>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</si>
  <si>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</si>
  <si>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</si>
  <si>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</si>
  <si>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</si>
  <si>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</si>
  <si>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</si>
  <si>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</si>
  <si>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</si>
  <si>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</si>
  <si>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</si>
  <si>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</si>
  <si>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</si>
  <si>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</si>
  <si>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</si>
  <si>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</si>
  <si>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</si>
  <si>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</si>
  <si>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</si>
  <si>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</si>
  <si>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</si>
  <si>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</si>
  <si>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</si>
  <si>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</si>
  <si>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</si>
  <si>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</si>
  <si>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</si>
  <si>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</si>
  <si>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</si>
  <si>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</si>
  <si>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</si>
  <si>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</si>
  <si>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</si>
  <si>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</si>
  <si>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</si>
  <si>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</si>
  <si>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</si>
  <si>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</si>
  <si>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</si>
  <si>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</si>
  <si>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</si>
  <si>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</si>
  <si>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</si>
  <si>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</si>
  <si>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</si>
  <si>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</si>
  <si>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</si>
  <si>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</si>
  <si>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</si>
  <si>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</si>
  <si>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</si>
  <si>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</si>
  <si>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</si>
  <si>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</si>
  <si>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</si>
  <si>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</si>
  <si>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</si>
  <si>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</si>
  <si>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</si>
  <si>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</si>
  <si>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</si>
  <si>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</si>
  <si>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</si>
  <si>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</si>
  <si>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</si>
  <si>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</si>
  <si>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</si>
  <si>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</si>
  <si>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</si>
  <si>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</si>
  <si>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</si>
  <si>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</si>
  <si>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</si>
  <si>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</si>
  <si>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</si>
  <si>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</si>
  <si>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</si>
  <si>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</si>
  <si>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</si>
  <si>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</si>
  <si>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</si>
  <si>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</si>
  <si>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</si>
  <si>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</si>
  <si>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</si>
  <si>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</si>
  <si>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</si>
  <si>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</si>
  <si>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</si>
  <si>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</si>
  <si>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</si>
  <si>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</si>
  <si>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</si>
  <si>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</si>
  <si>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</si>
  <si>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</si>
  <si>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</si>
  <si>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</si>
  <si>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</si>
  <si>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</si>
  <si>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</si>
  <si>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</si>
  <si>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</si>
  <si>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</si>
  <si>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</si>
  <si>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</si>
  <si>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</si>
  <si>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</si>
  <si>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</si>
  <si>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</si>
  <si>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</si>
  <si>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</si>
  <si>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</si>
  <si>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</si>
  <si>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</si>
  <si>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</si>
  <si>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</si>
  <si>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</si>
  <si>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</si>
  <si>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</si>
  <si>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</si>
  <si>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</si>
  <si>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</si>
  <si>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</si>
  <si>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</si>
  <si>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</si>
  <si>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</si>
  <si>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</si>
  <si>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</si>
  <si>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</si>
  <si>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</si>
  <si>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</si>
  <si>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</si>
  <si>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</si>
  <si>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</si>
  <si>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</si>
  <si>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</si>
  <si>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</si>
  <si>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</si>
  <si>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</si>
  <si>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</si>
  <si>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</si>
  <si>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</si>
  <si>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</si>
  <si>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</si>
  <si>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</si>
  <si>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</si>
  <si>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</si>
  <si>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</si>
  <si>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</si>
  <si>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</si>
  <si>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</si>
  <si>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</si>
  <si>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</si>
  <si>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</si>
  <si>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</si>
  <si>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</si>
  <si>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</si>
  <si>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</si>
  <si>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</si>
  <si>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</si>
  <si>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</si>
  <si>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</si>
  <si>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</si>
  <si>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</si>
  <si>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</si>
  <si>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</si>
  <si>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</si>
  <si>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</si>
  <si>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</si>
  <si>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</si>
  <si>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</si>
  <si>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</si>
  <si>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</si>
  <si>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</si>
  <si>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</si>
  <si>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</si>
  <si>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</si>
  <si>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</si>
  <si>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</si>
  <si>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</si>
  <si>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</si>
  <si>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</si>
  <si>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</si>
  <si>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</si>
  <si>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</si>
  <si>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</si>
  <si>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</si>
  <si>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</si>
  <si>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</si>
  <si>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</si>
  <si>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</si>
  <si>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</si>
  <si>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</si>
  <si>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</si>
  <si>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</si>
  <si>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</si>
  <si>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</si>
  <si>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</si>
  <si>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</si>
  <si>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</si>
  <si>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</si>
  <si>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</si>
  <si>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</si>
  <si>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</si>
  <si>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</si>
  <si>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</si>
  <si>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</si>
  <si>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</si>
  <si>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</si>
  <si>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</si>
  <si>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</si>
  <si>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</si>
  <si>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</si>
  <si>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</si>
  <si>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</si>
  <si>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</si>
  <si>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</si>
  <si>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</si>
  <si>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</si>
  <si>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</si>
  <si>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</si>
  <si>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</si>
  <si>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</si>
  <si>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</si>
  <si>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</si>
  <si>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</si>
  <si>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</si>
  <si>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</si>
  <si>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</si>
  <si>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</si>
  <si>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</si>
  <si>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</si>
  <si>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</si>
  <si>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</si>
  <si>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</si>
  <si>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</si>
  <si>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</si>
  <si>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</si>
  <si>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</si>
  <si>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</si>
  <si>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</si>
  <si>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</si>
  <si>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</si>
  <si>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</si>
  <si>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</si>
  <si>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</si>
  <si>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</si>
  <si>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</si>
  <si>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</si>
  <si>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</si>
  <si>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</si>
  <si>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</si>
  <si>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</si>
  <si>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</si>
  <si>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</si>
  <si>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</si>
  <si>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</si>
  <si>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</si>
  <si>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</si>
  <si>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</si>
  <si>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</si>
  <si>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</si>
  <si>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</si>
  <si>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</si>
  <si>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</si>
  <si>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</si>
  <si>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</si>
  <si>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</si>
  <si>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</si>
  <si>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</si>
  <si>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</si>
  <si>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</si>
  <si>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</si>
  <si>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</si>
  <si>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</si>
  <si>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</si>
  <si>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</si>
  <si>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</si>
  <si>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</si>
  <si>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</si>
  <si>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</si>
  <si>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</si>
  <si>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</si>
  <si>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</si>
  <si>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</si>
  <si>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</si>
  <si>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</si>
  <si>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</si>
  <si>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</si>
  <si>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</si>
  <si>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</si>
  <si>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</si>
  <si>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</si>
  <si>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</si>
  <si>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</si>
  <si>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</si>
  <si>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</si>
  <si>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</si>
  <si>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</si>
  <si>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</si>
  <si>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</si>
  <si>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</si>
  <si>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</si>
  <si>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</si>
  <si>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</si>
  <si>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</si>
  <si>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</si>
  <si>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</si>
  <si>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</si>
  <si>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</si>
  <si>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</si>
  <si>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</si>
  <si>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</si>
  <si>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</si>
  <si>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</si>
  <si>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</si>
  <si>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</si>
  <si>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</si>
  <si>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</si>
  <si>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</si>
  <si>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</si>
  <si>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</si>
  <si>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</si>
  <si>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</si>
  <si>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</si>
  <si>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</si>
  <si>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</si>
  <si>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</si>
  <si>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</si>
  <si>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</si>
  <si>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</si>
  <si>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</si>
  <si>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</si>
  <si>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</si>
  <si>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</si>
  <si>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</si>
  <si>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</si>
  <si>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</si>
  <si>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</si>
  <si>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</si>
  <si>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</si>
  <si>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</si>
  <si>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</si>
  <si>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</si>
  <si>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</si>
  <si>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</si>
  <si>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</si>
  <si>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</si>
  <si>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</si>
  <si>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</si>
  <si>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</si>
  <si>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</si>
  <si>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</si>
  <si>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</si>
  <si>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</si>
  <si>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</si>
  <si>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</si>
  <si>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</si>
  <si>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</si>
  <si>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</si>
  <si>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</si>
  <si>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</si>
  <si>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</si>
  <si>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</si>
  <si>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</si>
  <si>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</si>
  <si>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</si>
  <si>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</si>
  <si>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</si>
  <si>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</si>
  <si>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</si>
  <si>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</si>
  <si>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</si>
  <si>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</si>
  <si>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</si>
  <si>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</si>
  <si>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</si>
  <si>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</si>
  <si>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</si>
  <si>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</si>
  <si>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</si>
  <si>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</si>
  <si>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</si>
  <si>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</si>
  <si>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</si>
  <si>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</si>
  <si>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</si>
  <si>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</si>
  <si>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</si>
  <si>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</si>
  <si>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</si>
  <si>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</si>
  <si>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</si>
  <si>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</si>
  <si>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</si>
  <si>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</si>
  <si>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</si>
  <si>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</si>
  <si>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</si>
  <si>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</si>
  <si>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</si>
  <si>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</si>
  <si>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</si>
  <si>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</si>
  <si>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</si>
  <si>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</si>
  <si>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</si>
  <si>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</si>
  <si>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</si>
  <si>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</si>
  <si>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</si>
  <si>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</si>
  <si>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</si>
  <si>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</si>
  <si>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</si>
  <si>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</si>
  <si>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</si>
  <si>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</si>
  <si>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</si>
  <si>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</si>
  <si>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</si>
  <si>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</si>
  <si>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</si>
  <si>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</si>
  <si>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</si>
  <si>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</si>
  <si>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</si>
  <si>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</si>
  <si>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</si>
  <si>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</si>
  <si>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</si>
  <si>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</si>
  <si>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</si>
  <si>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</si>
  <si>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</si>
  <si>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</si>
  <si>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</si>
  <si>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</si>
  <si>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</si>
  <si>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</si>
  <si>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</si>
  <si>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</si>
  <si>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</si>
  <si>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</si>
  <si>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</si>
  <si>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</si>
  <si>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</si>
  <si>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</si>
  <si>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</si>
  <si>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</si>
  <si>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</si>
  <si>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</si>
  <si>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</si>
  <si>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</si>
  <si>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</si>
  <si>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</si>
  <si>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</si>
  <si>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</si>
  <si>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</si>
  <si>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</si>
  <si>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</si>
  <si>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</si>
  <si>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</si>
  <si>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</si>
  <si>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</si>
  <si>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</si>
  <si>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</si>
  <si>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</si>
  <si>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</si>
  <si>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</si>
  <si>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</si>
  <si>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</si>
  <si>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</si>
  <si>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</si>
  <si>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</si>
  <si>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</si>
  <si>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</si>
  <si>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</si>
  <si>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</si>
  <si>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</si>
  <si>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</si>
  <si>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</si>
  <si>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</si>
  <si>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</si>
  <si>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</si>
  <si>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</si>
  <si>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</si>
  <si>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</si>
  <si>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</si>
  <si>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</si>
  <si>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</si>
  <si>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</si>
  <si>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</si>
  <si>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</si>
  <si>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</si>
  <si>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</si>
  <si>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</si>
  <si>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</si>
  <si>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</si>
  <si>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</si>
  <si>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</si>
  <si>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</si>
  <si>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</si>
  <si>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</si>
  <si>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</si>
  <si>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</si>
  <si>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</si>
  <si>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</si>
  <si>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</si>
  <si>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</si>
  <si>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</si>
  <si>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</si>
  <si>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</si>
  <si>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</si>
  <si>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</si>
  <si>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</si>
  <si>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</si>
  <si>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</si>
  <si>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</si>
  <si>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</si>
  <si>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</si>
  <si>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</si>
  <si>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</si>
  <si>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</si>
  <si>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</si>
  <si>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</si>
  <si>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</si>
  <si>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</si>
  <si>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</si>
  <si>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</si>
  <si>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</si>
  <si>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</si>
  <si>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</si>
  <si>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</si>
  <si>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</si>
  <si>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</si>
  <si>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</si>
  <si>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</si>
  <si>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</si>
  <si>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</si>
  <si>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</si>
  <si>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</si>
  <si>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</si>
  <si>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</si>
  <si>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</si>
  <si>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</si>
  <si>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</si>
  <si>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</si>
  <si>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</si>
  <si>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</si>
  <si>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</si>
  <si>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</si>
  <si>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</si>
  <si>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</si>
  <si>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</si>
  <si>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</si>
  <si>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</si>
  <si>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</si>
  <si>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</si>
  <si>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</si>
  <si>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</si>
  <si>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</si>
  <si>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</si>
  <si>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</si>
  <si>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</si>
  <si>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</si>
  <si>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</si>
  <si>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</si>
  <si>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</si>
  <si>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</si>
  <si>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</si>
  <si>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</si>
  <si>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</si>
  <si>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</si>
  <si>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</si>
  <si>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</si>
  <si>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</si>
  <si>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</si>
  <si>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</si>
  <si>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</si>
  <si>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</si>
  <si>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</si>
  <si>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</si>
  <si>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</si>
  <si>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</si>
  <si>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</si>
  <si>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</si>
  <si>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</si>
  <si>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</si>
  <si>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</si>
  <si>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</si>
  <si>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</si>
  <si>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</si>
  <si>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</si>
  <si>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</si>
  <si>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</si>
  <si>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</si>
  <si>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</si>
  <si>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</si>
  <si>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</si>
  <si>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</si>
  <si>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</si>
  <si>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</si>
  <si>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</si>
  <si>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</si>
  <si>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</si>
  <si>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</si>
  <si>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</si>
  <si>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</si>
  <si>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</si>
  <si>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</si>
  <si>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</si>
  <si>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</si>
  <si>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</si>
  <si>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</si>
  <si>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</si>
  <si>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</si>
  <si>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</si>
  <si>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</si>
  <si>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</si>
  <si>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</si>
  <si>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</si>
  <si>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</si>
  <si>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</si>
  <si>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</si>
  <si>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</si>
  <si>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</si>
  <si>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</si>
  <si>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</si>
  <si>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</si>
  <si>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</si>
  <si>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</si>
  <si>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</si>
  <si>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</si>
  <si>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</si>
  <si>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</si>
  <si>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</si>
  <si>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</si>
  <si>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</si>
  <si>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</si>
  <si>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</si>
  <si>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</si>
  <si>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</si>
  <si>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</si>
  <si>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</si>
  <si>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</si>
  <si>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</si>
  <si>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</si>
  <si>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</si>
  <si>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</si>
  <si>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</si>
  <si>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</si>
  <si>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</si>
  <si>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</si>
  <si>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</si>
  <si>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</si>
  <si>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</si>
  <si>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</si>
  <si>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</si>
  <si>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</si>
  <si>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</si>
  <si>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</si>
  <si>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</si>
  <si>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</si>
  <si>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</si>
  <si>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</si>
  <si>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</si>
  <si>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</si>
  <si>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</si>
  <si>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</si>
  <si>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</si>
  <si>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</si>
  <si>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</si>
  <si>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</si>
  <si>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</si>
  <si>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</si>
  <si>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</si>
  <si>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</si>
  <si>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</si>
  <si>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</si>
  <si>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</si>
  <si>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</si>
  <si>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</si>
  <si>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</si>
  <si>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</si>
  <si>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</si>
  <si>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</si>
  <si>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</si>
  <si>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</si>
  <si>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</si>
  <si>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</si>
  <si>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</si>
  <si>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</si>
  <si>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</si>
  <si>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</si>
  <si>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</si>
  <si>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</si>
  <si>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</si>
  <si>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</si>
  <si>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</si>
  <si>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</si>
  <si>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</si>
  <si>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</si>
  <si>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</si>
  <si>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</si>
  <si>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</si>
  <si>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</si>
  <si>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</si>
  <si>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</si>
  <si>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</si>
  <si>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</si>
  <si>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</si>
  <si>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</si>
  <si>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</si>
  <si>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</si>
  <si>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</si>
  <si>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</si>
  <si>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</si>
  <si>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</si>
  <si>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</si>
  <si>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</si>
  <si>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</si>
  <si>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</si>
  <si>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</si>
  <si>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</si>
  <si>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</si>
  <si>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</si>
  <si>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</si>
  <si>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</si>
  <si>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</si>
  <si>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</si>
  <si>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</si>
  <si>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</si>
  <si>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</si>
  <si>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</si>
  <si>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</si>
  <si>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</si>
  <si>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</si>
  <si>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</si>
  <si>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</si>
  <si>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</si>
  <si>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</si>
  <si>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</si>
  <si>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</si>
  <si>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</si>
  <si>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</si>
  <si>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</si>
  <si>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</si>
  <si>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</si>
  <si>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</si>
  <si>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</si>
  <si>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</si>
  <si>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</si>
  <si>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</si>
  <si>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</si>
  <si>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</si>
  <si>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</si>
  <si>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</si>
  <si>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</si>
  <si>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</si>
  <si>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</si>
  <si>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</si>
  <si>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</si>
  <si>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</si>
  <si>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</si>
  <si>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</si>
  <si>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</si>
  <si>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</si>
  <si>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</si>
  <si>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</si>
  <si>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</si>
  <si>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</si>
  <si>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</si>
  <si>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</si>
  <si>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</si>
  <si>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</si>
  <si>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</si>
  <si>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</si>
  <si>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</si>
  <si>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</si>
  <si>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</si>
  <si>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</si>
  <si>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</si>
  <si>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</si>
  <si>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</si>
  <si>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</si>
  <si>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</si>
  <si>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</si>
  <si>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</si>
  <si>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</si>
  <si>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</si>
  <si>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</si>
  <si>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</si>
  <si>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</si>
  <si>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</si>
  <si>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</si>
  <si>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</si>
  <si>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</si>
  <si>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</si>
  <si>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</si>
  <si>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</si>
  <si>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</si>
  <si>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</si>
  <si>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</si>
  <si>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</si>
  <si>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</si>
  <si>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</si>
  <si>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</si>
  <si>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</si>
  <si>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</si>
  <si>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</si>
  <si>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</si>
  <si>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</si>
  <si>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</si>
  <si>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</si>
  <si>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</si>
  <si>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</si>
  <si>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</si>
  <si>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</si>
  <si>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</si>
  <si>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</si>
  <si>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</si>
  <si>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</si>
  <si>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</si>
  <si>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</si>
  <si>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</si>
  <si>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</si>
  <si>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</si>
  <si>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</si>
  <si>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</si>
  <si>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</si>
  <si>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</si>
  <si>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</si>
  <si>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</si>
  <si>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</si>
  <si>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</si>
  <si>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</si>
  <si>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</si>
  <si>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</si>
  <si>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</si>
  <si>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</si>
  <si>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</si>
  <si>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</si>
  <si>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</si>
  <si>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</si>
  <si>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</si>
  <si>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</si>
  <si>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</si>
  <si>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</si>
  <si>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</si>
  <si>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</si>
  <si>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</si>
  <si>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</si>
  <si>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</si>
  <si>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</si>
  <si>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</si>
  <si>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</si>
  <si>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</si>
  <si>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</si>
  <si>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</si>
  <si>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</si>
  <si>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</si>
  <si>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</si>
  <si>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</si>
  <si>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</si>
  <si>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</si>
  <si>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</si>
  <si>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</si>
  <si>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</si>
  <si>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</si>
  <si>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</si>
  <si>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</si>
  <si>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</si>
  <si>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</si>
  <si>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</si>
  <si>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</si>
  <si>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</si>
  <si>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</si>
  <si>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</si>
  <si>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</si>
  <si>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</si>
  <si>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</si>
  <si>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</si>
  <si>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</si>
  <si>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</si>
  <si>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</si>
  <si>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</si>
  <si>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</si>
  <si>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</si>
  <si>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</si>
  <si>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</si>
  <si>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</si>
  <si>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</si>
  <si>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</si>
  <si>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</si>
  <si>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</si>
  <si>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</si>
  <si>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</si>
  <si>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</si>
  <si>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</si>
  <si>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</si>
  <si>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</si>
  <si>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</si>
  <si>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</si>
  <si>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</si>
  <si>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</si>
  <si>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</si>
  <si>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</si>
  <si>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</si>
  <si>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</si>
  <si>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</si>
  <si>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</si>
  <si>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</si>
  <si>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</si>
  <si>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</si>
  <si>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</si>
  <si>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</si>
  <si>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</si>
  <si>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</si>
  <si>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</si>
  <si>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</si>
  <si>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</si>
  <si>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</si>
  <si>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</si>
  <si>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</si>
  <si>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</si>
  <si>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</si>
  <si>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</si>
  <si>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</si>
  <si>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</si>
  <si>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</si>
  <si>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</si>
  <si>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</si>
  <si>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</si>
  <si>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</si>
  <si>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</si>
  <si>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</si>
  <si>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</si>
  <si>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</si>
  <si>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</si>
  <si>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</si>
  <si>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</si>
  <si>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</si>
  <si>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</si>
  <si>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</si>
  <si>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</si>
  <si>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</si>
  <si>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</si>
  <si>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</si>
  <si>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</si>
  <si>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</si>
  <si>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</si>
  <si>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</si>
  <si>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</si>
  <si>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</si>
  <si>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</si>
  <si>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</si>
  <si>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</si>
  <si>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</si>
  <si>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</si>
  <si>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</si>
  <si>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</si>
  <si>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</si>
  <si>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</si>
  <si>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</si>
  <si>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</si>
  <si>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</si>
  <si>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</si>
  <si>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</si>
  <si>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</si>
  <si>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</si>
  <si>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</si>
  <si>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</si>
  <si>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</si>
  <si>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</si>
  <si>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</si>
  <si>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</si>
  <si>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</si>
  <si>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</si>
  <si>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</si>
  <si>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</si>
  <si>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</si>
  <si>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</si>
  <si>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</si>
  <si>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</si>
  <si>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</si>
  <si>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</si>
  <si>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</si>
  <si>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</si>
  <si>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</si>
  <si>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</si>
  <si>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</si>
  <si>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</si>
  <si>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</si>
  <si>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</si>
  <si>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</si>
  <si>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</si>
  <si>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</si>
  <si>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</si>
  <si>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</si>
  <si>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</si>
  <si>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</si>
  <si>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</si>
  <si>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</si>
  <si>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</si>
  <si>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</si>
  <si>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</si>
  <si>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</si>
  <si>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</si>
  <si>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</si>
  <si>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</si>
  <si>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</si>
  <si>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</si>
  <si>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</si>
  <si>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</si>
  <si>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</si>
  <si>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</si>
  <si>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</si>
  <si>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</si>
  <si>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</si>
  <si>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</si>
  <si>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</si>
  <si>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</si>
  <si>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</si>
  <si>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</si>
  <si>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</si>
  <si>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</si>
  <si>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</si>
  <si>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</si>
  <si>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</si>
  <si>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</si>
  <si>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</si>
  <si>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</si>
  <si>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</si>
  <si>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</si>
  <si>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</si>
  <si>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</si>
  <si>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</si>
  <si>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</si>
  <si>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</si>
  <si>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</si>
  <si>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</si>
  <si>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</si>
  <si>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</si>
  <si>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</si>
  <si>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</si>
  <si>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</si>
  <si>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</si>
  <si>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</si>
  <si>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</si>
  <si>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</si>
  <si>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</si>
  <si>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</si>
  <si>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</si>
  <si>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</si>
  <si>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</si>
  <si>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</si>
  <si>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</si>
  <si>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</si>
  <si>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</si>
  <si>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</si>
  <si>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</si>
  <si>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</si>
  <si>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</si>
  <si>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</si>
  <si>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</si>
  <si>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</si>
  <si>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</si>
  <si>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</si>
  <si>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</si>
  <si>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</si>
  <si>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</si>
  <si>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</si>
  <si>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</si>
  <si>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</si>
  <si>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</si>
  <si>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</si>
  <si>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</si>
  <si>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</si>
  <si>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</si>
  <si>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</si>
  <si>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</si>
  <si>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</si>
  <si>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</si>
  <si>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</si>
  <si>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</si>
  <si>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</si>
  <si>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</si>
  <si>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</si>
  <si>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</si>
  <si>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</si>
  <si>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</si>
  <si>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</si>
  <si>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</si>
  <si>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</si>
  <si>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</si>
  <si>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</si>
  <si>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</si>
  <si>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</si>
  <si>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</si>
  <si>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</si>
  <si>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</si>
  <si>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</si>
  <si>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</si>
  <si>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</si>
  <si>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</si>
  <si>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</si>
  <si>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</si>
  <si>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</si>
  <si>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</si>
  <si>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</si>
  <si>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</si>
  <si>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</si>
  <si>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</si>
  <si>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</si>
  <si>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</si>
  <si>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</si>
  <si>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</si>
  <si>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</si>
  <si>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</si>
  <si>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</si>
  <si>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</si>
  <si>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</si>
  <si>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</si>
  <si>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</si>
  <si>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</si>
  <si>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</si>
  <si>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</si>
  <si>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</si>
  <si>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</si>
  <si>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</si>
  <si>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</si>
  <si>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</si>
  <si>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</si>
  <si>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</si>
  <si>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</si>
  <si>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</si>
  <si>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</si>
  <si>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</si>
  <si>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</si>
  <si>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</si>
  <si>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</si>
  <si>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</si>
  <si>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</si>
  <si>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</si>
  <si>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</si>
  <si>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</si>
  <si>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</si>
  <si>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</si>
  <si>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</si>
  <si>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</si>
  <si>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</si>
  <si>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</si>
  <si>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</si>
  <si>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</si>
  <si>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</si>
  <si>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</si>
  <si>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</si>
  <si>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</si>
  <si>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</si>
  <si>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</si>
  <si>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</si>
  <si>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</si>
  <si>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</si>
  <si>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</si>
  <si>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</si>
  <si>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</si>
  <si>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</si>
  <si>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</si>
  <si>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</si>
  <si>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</si>
  <si>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</si>
  <si>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</si>
  <si>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</si>
  <si>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</si>
  <si>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</si>
  <si>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</si>
  <si>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</si>
  <si>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</si>
  <si>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</si>
  <si>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</si>
  <si>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</si>
  <si>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</si>
  <si>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</si>
  <si>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</si>
  <si>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</si>
  <si>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</si>
  <si>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</si>
  <si>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</si>
  <si>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</si>
  <si>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</si>
  <si>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</si>
  <si>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</si>
  <si>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</si>
  <si>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</si>
  <si>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</si>
  <si>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</si>
  <si>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</si>
  <si>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</si>
  <si>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</si>
  <si>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</si>
  <si>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</si>
  <si>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</si>
  <si>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</si>
  <si>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</si>
  <si>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</si>
  <si>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</si>
  <si>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</si>
  <si>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</si>
  <si>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</si>
  <si>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</si>
  <si>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</si>
  <si>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</si>
  <si>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</si>
  <si>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</si>
  <si>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</si>
  <si>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</si>
  <si>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</si>
  <si>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</si>
  <si>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</si>
  <si>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</si>
  <si>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</si>
  <si>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</si>
  <si>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</si>
  <si>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</si>
  <si>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</si>
  <si>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</si>
  <si>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</si>
  <si>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</si>
  <si>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</si>
  <si>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</si>
  <si>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</si>
  <si>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</si>
  <si>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</si>
  <si>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</si>
  <si>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</si>
  <si>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</si>
  <si>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</si>
  <si>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</si>
  <si>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</si>
  <si>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</si>
  <si>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</si>
  <si>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</si>
  <si>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</si>
  <si>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</si>
  <si>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</si>
  <si>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</si>
  <si>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</si>
  <si>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</si>
  <si>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</si>
  <si>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</si>
  <si>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</si>
  <si>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</si>
  <si>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</si>
  <si>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</si>
  <si>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</si>
  <si>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</si>
  <si>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</si>
  <si>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</si>
  <si>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</si>
  <si>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</si>
  <si>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</si>
  <si>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</si>
  <si>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</si>
  <si>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</si>
  <si>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</si>
  <si>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</si>
  <si>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</si>
  <si>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</si>
  <si>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</si>
  <si>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</si>
  <si>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</si>
  <si>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</si>
  <si>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</si>
  <si>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</si>
  <si>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</si>
  <si>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</si>
  <si>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</si>
  <si>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</si>
  <si>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</si>
  <si>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</si>
  <si>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</si>
  <si>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</si>
  <si>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</si>
  <si>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</si>
  <si>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</si>
  <si>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</si>
  <si>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</si>
  <si>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</si>
  <si>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</si>
  <si>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</si>
  <si>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</si>
  <si>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</si>
  <si>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</si>
  <si>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</si>
  <si>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</si>
  <si>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</si>
  <si>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</si>
  <si>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</si>
  <si>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</si>
  <si>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</si>
  <si>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</si>
  <si>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</si>
  <si>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</si>
  <si>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</si>
  <si>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</si>
  <si>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</si>
  <si>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</si>
  <si>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</si>
  <si>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</si>
  <si>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</si>
  <si>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</si>
  <si>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</si>
  <si>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</si>
  <si>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</si>
  <si>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</si>
  <si>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</si>
  <si>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</si>
  <si>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</si>
  <si>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</si>
  <si>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</si>
  <si>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</si>
  <si>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</si>
  <si>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</si>
  <si>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</si>
  <si>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</si>
  <si>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</si>
  <si>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</si>
  <si>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</si>
  <si>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</si>
  <si>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</si>
  <si>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</si>
  <si>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</si>
  <si>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</si>
  <si>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</si>
  <si>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</si>
  <si>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</si>
  <si>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</si>
  <si>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</si>
  <si>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</si>
  <si>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</si>
  <si>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</si>
  <si>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</si>
  <si>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</si>
  <si>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</si>
  <si>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</si>
  <si>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</si>
  <si>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</si>
  <si>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</si>
  <si>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</si>
  <si>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</si>
  <si>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</si>
  <si>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</si>
  <si>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</si>
  <si>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</si>
  <si>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</si>
  <si>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</si>
  <si>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</si>
  <si>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</si>
  <si>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</si>
  <si>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</si>
  <si>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</si>
  <si>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</si>
  <si>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</si>
  <si>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</si>
  <si>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</si>
  <si>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</si>
  <si>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</si>
  <si>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</si>
  <si>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</si>
  <si>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</si>
  <si>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</si>
  <si>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</si>
  <si>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</si>
  <si>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</si>
  <si>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</si>
  <si>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</si>
  <si>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</si>
  <si>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</si>
  <si>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</si>
  <si>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</si>
  <si>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</si>
  <si>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</si>
  <si>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</si>
  <si>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</si>
  <si>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</si>
  <si>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</si>
  <si>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</si>
  <si>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</si>
  <si>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</si>
  <si>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</si>
  <si>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</si>
  <si>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</si>
  <si>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</si>
  <si>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</si>
  <si>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</si>
  <si>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</si>
  <si>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</si>
  <si>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</si>
  <si>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</si>
  <si>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</si>
  <si>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</si>
  <si>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</si>
  <si>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</si>
  <si>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</si>
  <si>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</si>
  <si>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</si>
  <si>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</si>
  <si>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</si>
  <si>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</si>
  <si>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</si>
  <si>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</si>
  <si>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</si>
  <si>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</si>
  <si>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</si>
  <si>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</si>
  <si>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</si>
  <si>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</si>
  <si>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</si>
  <si>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</si>
  <si>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</si>
  <si>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</si>
  <si>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</si>
  <si>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</si>
  <si>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</si>
  <si>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</si>
  <si>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</si>
  <si>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</si>
  <si>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</si>
  <si>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</si>
  <si>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</si>
  <si>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</si>
  <si>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</si>
  <si>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</si>
  <si>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</si>
  <si>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</si>
  <si>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</si>
  <si>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</si>
  <si>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</si>
  <si>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</si>
  <si>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</si>
  <si>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</si>
  <si>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</si>
  <si>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</si>
  <si>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</si>
  <si>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</si>
  <si>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</si>
  <si>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</si>
  <si>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</si>
  <si>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</si>
  <si>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</si>
  <si>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</si>
  <si>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</si>
  <si>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</si>
  <si>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</si>
  <si>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</si>
  <si>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</si>
  <si>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</si>
  <si>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</si>
  <si>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</si>
  <si>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</si>
  <si>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</si>
  <si>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</si>
  <si>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</si>
  <si>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</si>
  <si>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</si>
  <si>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</si>
  <si>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</si>
  <si>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</si>
  <si>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</si>
  <si>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</si>
  <si>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</si>
  <si>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</si>
  <si>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</si>
  <si>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</si>
  <si>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</si>
  <si>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</si>
  <si>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</si>
  <si>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</si>
  <si>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</si>
  <si>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</si>
  <si>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</si>
  <si>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</si>
  <si>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</si>
  <si>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</si>
  <si>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</si>
  <si>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</si>
  <si>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</si>
  <si>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</si>
  <si>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</si>
  <si>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</si>
  <si>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</si>
  <si>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</si>
  <si>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</si>
  <si>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</si>
  <si>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</si>
  <si>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</si>
  <si>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</si>
  <si>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</si>
  <si>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</si>
  <si>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</si>
  <si>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</si>
  <si>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</si>
  <si>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</si>
  <si>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</si>
  <si>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</si>
  <si>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</si>
  <si>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</si>
  <si>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</si>
  <si>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</si>
  <si>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</si>
  <si>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</si>
  <si>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</si>
  <si>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</si>
  <si>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</si>
  <si>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</si>
  <si>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</si>
  <si>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</si>
  <si>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</si>
  <si>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</si>
  <si>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</si>
  <si>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</si>
  <si>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</si>
  <si>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</si>
  <si>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</si>
  <si>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</si>
  <si>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</si>
  <si>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</si>
  <si>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</si>
  <si>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</si>
  <si>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</si>
  <si>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</si>
  <si>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</si>
  <si>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</si>
  <si>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</si>
  <si>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</si>
  <si>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</si>
  <si>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</si>
  <si>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</si>
  <si>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</si>
  <si>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</si>
  <si>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</si>
  <si>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</si>
  <si>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</si>
  <si>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</si>
  <si>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</si>
  <si>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</si>
  <si>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</si>
  <si>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</si>
  <si>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</si>
  <si>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</si>
  <si>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</si>
  <si>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</si>
  <si>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</si>
  <si>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</si>
  <si>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</si>
  <si>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</si>
  <si>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</si>
  <si>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</si>
  <si>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</si>
  <si>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</si>
  <si>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</si>
  <si>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</si>
  <si>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</si>
  <si>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</si>
  <si>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</si>
  <si>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</si>
  <si>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</si>
  <si>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</si>
  <si>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</si>
  <si>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</si>
  <si>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</si>
  <si>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</si>
  <si>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</si>
  <si>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</si>
  <si>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</si>
  <si>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</si>
  <si>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</si>
  <si>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</si>
  <si>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</si>
  <si>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</si>
  <si>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</si>
  <si>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</si>
  <si>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</si>
  <si>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</si>
  <si>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</si>
  <si>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</si>
  <si>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</si>
  <si>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</si>
  <si>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</si>
  <si>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</si>
  <si>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</si>
  <si>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</si>
  <si>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</si>
  <si>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</si>
  <si>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</si>
  <si>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</si>
  <si>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</si>
  <si>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</si>
  <si>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</si>
  <si>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</si>
  <si>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</si>
  <si>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</si>
  <si>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</si>
  <si>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</si>
  <si>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</si>
  <si>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</si>
  <si>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</si>
  <si>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</si>
  <si>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</si>
  <si>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</si>
  <si>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</si>
  <si>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</si>
  <si>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</si>
  <si>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</si>
  <si>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</si>
  <si>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</si>
  <si>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</si>
  <si>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</si>
  <si>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</si>
  <si>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</si>
  <si>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</si>
  <si>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</si>
  <si>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</si>
  <si>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</si>
  <si>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</si>
  <si>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</si>
  <si>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</si>
  <si>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</si>
  <si>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</si>
  <si>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</si>
  <si>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</si>
  <si>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</si>
  <si>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</si>
  <si>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</si>
  <si>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</si>
  <si>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</si>
  <si>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</si>
  <si>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</si>
  <si>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</si>
  <si>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</si>
  <si>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</si>
  <si>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</si>
  <si>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</si>
  <si>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</si>
  <si>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</si>
  <si>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</si>
  <si>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</si>
  <si>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</si>
  <si>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</si>
  <si>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</si>
  <si>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</si>
  <si>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</si>
  <si>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</si>
  <si>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</si>
  <si>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</si>
  <si>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</si>
  <si>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</si>
  <si>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</si>
  <si>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</si>
  <si>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</si>
  <si>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</si>
  <si>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</si>
  <si>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</si>
  <si>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</si>
  <si>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</si>
  <si>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</si>
  <si>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</si>
  <si>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</si>
  <si>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</si>
  <si>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</si>
  <si>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</si>
  <si>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</si>
  <si>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</si>
  <si>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</si>
  <si>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</si>
  <si>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</si>
  <si>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</si>
  <si>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</si>
  <si>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</si>
  <si>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</si>
  <si>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</si>
  <si>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</si>
  <si>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</si>
  <si>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</si>
  <si>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</si>
  <si>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</si>
  <si>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</si>
  <si>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</si>
  <si>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</si>
  <si>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</si>
  <si>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</si>
  <si>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</si>
  <si>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</si>
  <si>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</si>
  <si>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</si>
  <si>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</si>
  <si>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</si>
  <si>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</si>
  <si>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</si>
  <si>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</si>
  <si>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</si>
  <si>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</si>
  <si>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</si>
  <si>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</si>
  <si>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</si>
  <si>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</si>
  <si>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</si>
  <si>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</si>
  <si>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</si>
  <si>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</si>
  <si>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</si>
  <si>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</si>
  <si>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</si>
  <si>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</si>
  <si>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</si>
  <si>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</si>
  <si>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</si>
  <si>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</si>
  <si>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</si>
  <si>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</si>
  <si>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</si>
  <si>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</si>
  <si>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</si>
  <si>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</si>
  <si>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</si>
  <si>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</si>
  <si>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</si>
  <si>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</si>
  <si>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</si>
  <si>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</si>
  <si>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</si>
  <si>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</si>
  <si>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</si>
  <si>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</si>
  <si>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</si>
  <si>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</si>
  <si>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</si>
  <si>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</si>
  <si>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</si>
  <si>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</si>
  <si>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</si>
  <si>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</si>
  <si>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</si>
  <si>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</si>
  <si>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</si>
  <si>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</si>
  <si>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</si>
  <si>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</si>
  <si>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</si>
  <si>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</si>
  <si>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</si>
  <si>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</si>
  <si>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</si>
  <si>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</si>
  <si>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</si>
  <si>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</si>
  <si>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</si>
  <si>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</si>
  <si>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</si>
  <si>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</si>
  <si>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</si>
  <si>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</si>
  <si>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</si>
  <si>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</si>
  <si>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</si>
  <si>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</si>
  <si>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</si>
  <si>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</si>
  <si>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</si>
  <si>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</si>
  <si>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</si>
  <si>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</si>
  <si>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</si>
  <si>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</si>
  <si>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</si>
  <si>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</si>
  <si>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</si>
  <si>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</si>
  <si>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</si>
  <si>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</si>
  <si>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</si>
  <si>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</si>
  <si>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</si>
  <si>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</si>
  <si>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</si>
  <si>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</si>
  <si>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</si>
  <si>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</si>
  <si>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</si>
  <si>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</si>
  <si>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</si>
  <si>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</si>
  <si>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</si>
  <si>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</si>
  <si>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</si>
  <si>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</si>
  <si>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</si>
  <si>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</si>
  <si>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</si>
  <si>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</si>
  <si>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</si>
  <si>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</si>
  <si>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</si>
  <si>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</si>
  <si>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</si>
  <si>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</si>
  <si>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</si>
  <si>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</si>
  <si>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</si>
  <si>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</si>
  <si>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</si>
  <si>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</si>
  <si>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</si>
  <si>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</si>
  <si>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</si>
  <si>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</si>
  <si>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</si>
  <si>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</si>
  <si>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</si>
  <si>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</si>
  <si>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</si>
  <si>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</si>
  <si>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</si>
  <si>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</si>
  <si>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</si>
  <si>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</si>
  <si>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</si>
  <si>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</si>
  <si>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</si>
  <si>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</si>
  <si>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</si>
  <si>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</si>
  <si>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</si>
  <si>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</si>
  <si>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</si>
  <si>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</si>
  <si>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</si>
  <si>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</si>
  <si>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</si>
  <si>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</si>
  <si>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</si>
  <si>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</si>
  <si>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</si>
  <si>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</si>
  <si>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</si>
  <si>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</si>
  <si>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</si>
  <si>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</si>
  <si>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</si>
  <si>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</si>
  <si>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</si>
  <si>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</si>
  <si>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</si>
  <si>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</si>
  <si>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</si>
  <si>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</si>
  <si>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</si>
  <si>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</si>
  <si>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</si>
  <si>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</si>
  <si>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</si>
  <si>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</si>
  <si>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</si>
  <si>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</si>
  <si>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</si>
  <si>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</si>
  <si>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</si>
  <si>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</si>
  <si>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</si>
  <si>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</si>
  <si>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</si>
  <si>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</si>
  <si>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</si>
  <si>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</si>
  <si>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</si>
  <si>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</si>
  <si>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</si>
  <si>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</si>
  <si>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</si>
  <si>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</si>
  <si>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</si>
  <si>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</si>
  <si>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</si>
  <si>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</si>
  <si>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</si>
  <si>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</si>
  <si>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</si>
  <si>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</si>
  <si>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</si>
  <si>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</si>
  <si>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</si>
  <si>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</si>
  <si>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</si>
  <si>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</si>
  <si>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</si>
  <si>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</si>
  <si>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</si>
  <si>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</si>
  <si>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</si>
  <si>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</si>
  <si>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</si>
  <si>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</si>
  <si>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</si>
  <si>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</si>
  <si>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</si>
  <si>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</si>
  <si>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</si>
  <si>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</si>
  <si>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</si>
  <si>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</si>
  <si>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</si>
  <si>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</si>
  <si>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</si>
  <si>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</si>
  <si>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</si>
  <si>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</si>
  <si>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</si>
  <si>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</si>
  <si>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</si>
  <si>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</si>
  <si>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</si>
  <si>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</si>
  <si>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</si>
  <si>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</si>
  <si>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</si>
  <si>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</si>
  <si>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</si>
  <si>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</si>
  <si>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</si>
  <si>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</si>
  <si>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</si>
  <si>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</si>
  <si>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</si>
  <si>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</si>
  <si>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</si>
  <si>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</si>
  <si>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</si>
  <si>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</si>
  <si>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</si>
  <si>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</si>
  <si>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</si>
  <si>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</si>
  <si>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</si>
  <si>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</si>
  <si>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</si>
  <si>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</si>
  <si>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</si>
  <si>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</si>
  <si>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</si>
  <si>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</si>
  <si>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</si>
  <si>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</si>
  <si>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</si>
  <si>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</si>
  <si>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</si>
  <si>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</si>
  <si>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</si>
  <si>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</si>
  <si>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</si>
  <si>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</si>
  <si>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</si>
  <si>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</si>
  <si>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</si>
  <si>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</si>
  <si>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</si>
  <si>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</si>
  <si>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</si>
  <si>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</si>
  <si>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</si>
  <si>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</si>
  <si>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</si>
  <si>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</si>
  <si>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</si>
  <si>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</si>
  <si>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</si>
  <si>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</si>
  <si>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</si>
  <si>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</si>
  <si>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</si>
  <si>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</si>
  <si>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</si>
  <si>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</si>
  <si>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</si>
  <si>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</si>
  <si>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</si>
  <si>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</si>
  <si>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</si>
  <si>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</si>
  <si>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</si>
  <si>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</si>
  <si>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</si>
  <si>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</si>
  <si>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</si>
  <si>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</si>
  <si>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</si>
  <si>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</si>
  <si>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</si>
  <si>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</si>
  <si>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</si>
  <si>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</si>
  <si>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</si>
  <si>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</si>
  <si>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</si>
  <si>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</si>
  <si>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</si>
  <si>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</si>
  <si>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</si>
  <si>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</si>
  <si>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</si>
  <si>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</si>
  <si>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</si>
  <si>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</si>
  <si>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</si>
  <si>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</si>
  <si>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</si>
  <si>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</si>
  <si>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</si>
  <si>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</si>
  <si>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</si>
  <si>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</si>
  <si>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</si>
  <si>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</si>
  <si>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</si>
  <si>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</si>
  <si>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</si>
  <si>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</si>
  <si>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</si>
  <si>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</si>
  <si>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</si>
  <si>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</si>
  <si>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</si>
  <si>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</si>
  <si>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</si>
  <si>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</si>
  <si>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</si>
  <si>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</si>
  <si>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</si>
  <si>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</si>
  <si>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</si>
  <si>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</si>
  <si>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</si>
  <si>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</si>
  <si>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</si>
  <si>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</si>
  <si>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</si>
  <si>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</si>
  <si>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</si>
  <si>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</si>
  <si>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</si>
  <si>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</si>
  <si>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</si>
  <si>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</si>
  <si>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</si>
  <si>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</si>
  <si>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</si>
  <si>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</si>
  <si>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</si>
  <si>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</si>
  <si>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</si>
  <si>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</si>
  <si>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</si>
  <si>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</si>
  <si>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</si>
  <si>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</si>
  <si>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</si>
  <si>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</si>
  <si>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</si>
  <si>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</si>
  <si>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</si>
  <si>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</si>
  <si>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</si>
  <si>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</si>
  <si>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</si>
  <si>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</si>
  <si>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</si>
  <si>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</si>
  <si>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</si>
  <si>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</si>
  <si>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</si>
  <si>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</si>
  <si>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</si>
  <si>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</si>
  <si>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</si>
  <si>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</si>
  <si>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</si>
  <si>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</si>
  <si>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</si>
  <si>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</si>
  <si>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</si>
  <si>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</si>
  <si>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</si>
  <si>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</si>
  <si>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</si>
  <si>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</si>
  <si>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</si>
  <si>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</si>
  <si>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</si>
  <si>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</si>
  <si>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</si>
  <si>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</si>
  <si>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</si>
  <si>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</si>
  <si>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</si>
  <si>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</si>
  <si>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</si>
  <si>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</si>
  <si>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</si>
  <si>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</si>
  <si>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</si>
  <si>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</si>
  <si>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</si>
  <si>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</si>
  <si>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</si>
  <si>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</si>
  <si>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</si>
  <si>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</si>
  <si>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</si>
  <si>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</si>
  <si>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</si>
  <si>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</si>
  <si>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</si>
  <si>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</si>
  <si>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</si>
  <si>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</si>
  <si>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</si>
  <si>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</si>
  <si>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</si>
  <si>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</si>
  <si>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</si>
  <si>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</si>
  <si>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</si>
  <si>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</si>
  <si>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</si>
  <si>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</si>
  <si>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</si>
  <si>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</si>
  <si>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</si>
  <si>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</si>
  <si>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</si>
  <si>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</si>
  <si>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</si>
  <si>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</si>
  <si>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</si>
  <si>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</si>
  <si>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</si>
  <si>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</si>
  <si>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</si>
  <si>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</si>
  <si>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</si>
  <si>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</si>
  <si>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</si>
  <si>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</si>
  <si>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</si>
  <si>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</si>
  <si>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</si>
  <si>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</si>
  <si>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</si>
  <si>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</si>
  <si>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</si>
  <si>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</si>
  <si>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</si>
  <si>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</si>
  <si>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</si>
  <si>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</si>
  <si>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</si>
  <si>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</si>
  <si>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</si>
  <si>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</si>
  <si>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</si>
  <si>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</si>
  <si>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</si>
  <si>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</si>
  <si>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</si>
  <si>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</si>
  <si>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</si>
  <si>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</si>
  <si>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</si>
  <si>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</si>
  <si>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</si>
  <si>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</si>
  <si>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</si>
  <si>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</si>
  <si>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</si>
  <si>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</si>
  <si>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</si>
  <si>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</si>
  <si>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</si>
  <si>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</si>
  <si>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</si>
  <si>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</si>
  <si>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</si>
  <si>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</si>
  <si>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</si>
  <si>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</si>
  <si>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</si>
  <si>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</si>
  <si>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</si>
  <si>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</si>
  <si>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</si>
  <si>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</si>
  <si>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</si>
  <si>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</si>
  <si>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</si>
  <si>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</si>
  <si>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</si>
  <si>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</si>
  <si>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</si>
  <si>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</si>
  <si>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</si>
  <si>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</si>
  <si>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</si>
  <si>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</si>
  <si>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</si>
  <si>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</si>
  <si>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</si>
  <si>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</si>
  <si>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</si>
  <si>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</si>
  <si>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</si>
  <si>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</si>
  <si>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</si>
  <si>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</si>
  <si>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</si>
  <si>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</si>
  <si>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</si>
  <si>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</si>
  <si>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</si>
  <si>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</si>
  <si>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</si>
  <si>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</si>
  <si>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</si>
  <si>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</si>
  <si>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</si>
  <si>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</si>
  <si>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</si>
  <si>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</si>
  <si>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</si>
  <si>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</si>
  <si>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</si>
  <si>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</si>
  <si>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</si>
  <si>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</si>
  <si>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</si>
  <si>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</si>
  <si>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</si>
  <si>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</si>
  <si>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</si>
  <si>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</si>
  <si>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</si>
  <si>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</si>
  <si>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</si>
  <si>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</si>
  <si>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</si>
  <si>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</si>
  <si>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</si>
  <si>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</si>
  <si>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</si>
  <si>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</si>
  <si>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</si>
  <si>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</si>
  <si>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</si>
  <si>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</si>
  <si>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</si>
  <si>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</si>
  <si>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</si>
  <si>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</si>
  <si>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</si>
  <si>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</si>
  <si>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</si>
  <si>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</si>
  <si>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</si>
  <si>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</si>
  <si>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</si>
  <si>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</si>
  <si>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</si>
  <si>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</si>
  <si>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</si>
  <si>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</si>
  <si>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</si>
  <si>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</si>
  <si>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</si>
  <si>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</si>
  <si>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</si>
  <si>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</si>
  <si>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</si>
  <si>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</si>
  <si>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</si>
  <si>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</si>
  <si>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</si>
  <si>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</si>
  <si>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</si>
  <si>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</si>
  <si>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</si>
  <si>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</si>
  <si>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</si>
  <si>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</si>
  <si>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</si>
  <si>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</si>
  <si>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</si>
  <si>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</si>
  <si>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</si>
  <si>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</si>
  <si>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</si>
  <si>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</si>
  <si>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</si>
  <si>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</si>
  <si>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</si>
  <si>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</si>
  <si>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</si>
  <si>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</si>
  <si>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</si>
  <si>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</si>
  <si>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</si>
  <si>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</si>
  <si>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</si>
  <si>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</si>
  <si>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</si>
  <si>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</si>
  <si>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</si>
  <si>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</si>
  <si>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</si>
  <si>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</si>
  <si>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</si>
  <si>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</si>
  <si>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</si>
  <si>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</si>
  <si>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</si>
  <si>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</si>
  <si>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</si>
  <si>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</si>
  <si>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</si>
  <si>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</si>
  <si>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</si>
  <si>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</si>
  <si>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</si>
  <si>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</si>
  <si>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</si>
  <si>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</si>
  <si>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</si>
  <si>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</si>
  <si>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</si>
  <si>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</si>
  <si>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</si>
  <si>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</si>
  <si>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</si>
  <si>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</si>
  <si>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</si>
  <si>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</si>
  <si>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</si>
  <si>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</si>
  <si>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</si>
  <si>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</si>
  <si>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</si>
  <si>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</si>
  <si>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</si>
  <si>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</si>
  <si>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</si>
  <si>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</si>
  <si>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</si>
  <si>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</si>
  <si>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</si>
  <si>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</si>
  <si>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</si>
  <si>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</si>
  <si>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</si>
  <si>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</si>
  <si>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</si>
  <si>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</si>
  <si>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</si>
  <si>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</si>
  <si>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</si>
  <si>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</si>
  <si>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</si>
  <si>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</si>
  <si>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</si>
  <si>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</si>
  <si>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</si>
  <si>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</si>
  <si>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</si>
  <si>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</si>
  <si>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</si>
  <si>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</si>
  <si>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</si>
  <si>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</si>
  <si>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</si>
  <si>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</si>
  <si>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</si>
  <si>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</si>
  <si>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</si>
  <si>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</si>
  <si>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</si>
  <si>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</si>
  <si>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</si>
  <si>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</si>
  <si>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</si>
  <si>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</si>
  <si>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</si>
  <si>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</si>
  <si>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</si>
  <si>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</si>
  <si>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</si>
  <si>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</si>
  <si>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</si>
  <si>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</si>
  <si>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</si>
  <si>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</si>
  <si>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</si>
  <si>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</si>
  <si>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</si>
  <si>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</si>
  <si>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</si>
  <si>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</si>
  <si>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</si>
  <si>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</si>
  <si>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</si>
  <si>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</si>
  <si>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</si>
  <si>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</si>
  <si>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</si>
  <si>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</si>
  <si>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</si>
  <si>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</si>
  <si>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</si>
  <si>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</si>
  <si>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</si>
  <si>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</si>
  <si>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</si>
  <si>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</si>
  <si>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</si>
  <si>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</si>
  <si>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</si>
  <si>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</si>
  <si>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</si>
  <si>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</si>
  <si>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</si>
  <si>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</si>
  <si>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</si>
  <si>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</si>
  <si>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</si>
  <si>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</si>
  <si>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</si>
  <si>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</si>
  <si>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</si>
  <si>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</si>
  <si>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</si>
  <si>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</si>
  <si>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</si>
  <si>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</si>
  <si>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</si>
  <si>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</si>
  <si>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</si>
  <si>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</si>
  <si>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</si>
  <si>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</si>
  <si>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</si>
  <si>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</si>
  <si>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</si>
  <si>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</si>
  <si>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</si>
  <si>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</si>
  <si>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</si>
  <si>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</si>
  <si>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</si>
  <si>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</si>
  <si>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</si>
  <si>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</si>
  <si>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</si>
  <si>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</si>
  <si>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</si>
  <si>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</si>
  <si>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</si>
  <si>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</si>
  <si>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</si>
  <si>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</si>
  <si>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</si>
  <si>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</si>
  <si>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</si>
  <si>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</si>
  <si>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</si>
  <si>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</si>
  <si>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</si>
  <si>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</si>
  <si>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</si>
  <si>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</si>
  <si>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</si>
  <si>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</si>
  <si>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</si>
  <si>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</si>
  <si>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</si>
  <si>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</si>
  <si>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</si>
  <si>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</si>
  <si>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</si>
  <si>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</si>
  <si>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</si>
  <si>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</si>
  <si>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</si>
  <si>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</si>
  <si>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</si>
  <si>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</si>
  <si>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</si>
  <si>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</si>
  <si>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</si>
  <si>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</si>
  <si>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</si>
  <si>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</si>
  <si>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</si>
  <si>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</si>
  <si>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</si>
  <si>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</si>
  <si>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</si>
  <si>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</si>
  <si>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</si>
  <si>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</si>
  <si>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</si>
  <si>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</si>
  <si>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</si>
  <si>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</si>
  <si>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</si>
  <si>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</si>
  <si>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</si>
  <si>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</si>
  <si>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</si>
  <si>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</si>
  <si>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</si>
  <si>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</si>
  <si>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</si>
  <si>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</si>
  <si>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</si>
  <si>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</si>
  <si>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</si>
  <si>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</si>
  <si>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</si>
  <si>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</si>
  <si>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</si>
  <si>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</si>
  <si>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</si>
  <si>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</si>
  <si>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</si>
  <si>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</si>
  <si>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</si>
  <si>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</si>
  <si>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</si>
  <si>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</si>
  <si>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</si>
  <si>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</si>
  <si>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</si>
  <si>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</si>
  <si>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</si>
  <si>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</si>
  <si>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</si>
  <si>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</si>
  <si>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</si>
  <si>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</si>
  <si>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</si>
  <si>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</si>
  <si>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</si>
  <si>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</si>
  <si>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</si>
  <si>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</si>
  <si>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</si>
  <si>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</si>
  <si>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</si>
  <si>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</si>
  <si>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</si>
  <si>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</si>
  <si>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</si>
  <si>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</si>
  <si>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</si>
  <si>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</si>
  <si>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</si>
  <si>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</si>
  <si>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</si>
  <si>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</si>
  <si>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</si>
  <si>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</si>
  <si>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</si>
  <si>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</si>
  <si>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</si>
  <si>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</si>
  <si>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</si>
  <si>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</si>
  <si>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</si>
  <si>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</si>
  <si>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</si>
  <si>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</si>
  <si>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</si>
  <si>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</si>
  <si>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</si>
  <si>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</si>
  <si>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</si>
  <si>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</si>
  <si>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</si>
  <si>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</si>
  <si>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</si>
  <si>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</si>
  <si>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</si>
  <si>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</si>
  <si>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</si>
  <si>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</si>
  <si>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</si>
  <si>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</si>
  <si>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</si>
  <si>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</si>
  <si>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</si>
  <si>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</si>
  <si>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</si>
  <si>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</si>
  <si>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</si>
  <si>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</si>
  <si>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</si>
  <si>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</si>
  <si>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</si>
  <si>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</si>
  <si>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</si>
  <si>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</si>
  <si>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</si>
  <si>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</si>
  <si>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</si>
  <si>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</si>
  <si>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</si>
  <si>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</si>
  <si>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</si>
  <si>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</si>
  <si>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</si>
  <si>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</si>
  <si>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</si>
  <si>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</si>
  <si>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</si>
  <si>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</si>
  <si>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</si>
  <si>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</si>
  <si>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</si>
  <si>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</si>
  <si>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</si>
  <si>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</si>
  <si>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</si>
  <si>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</si>
  <si>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</si>
  <si>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</si>
  <si>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</si>
  <si>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</si>
  <si>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</si>
  <si>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</si>
  <si>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</si>
  <si>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</si>
  <si>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</si>
  <si>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</si>
  <si>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</si>
  <si>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</si>
  <si>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</si>
  <si>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</si>
  <si>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</si>
  <si>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</si>
  <si>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</si>
  <si>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</si>
  <si>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</si>
  <si>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</si>
  <si>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</si>
  <si>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</si>
  <si>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</si>
  <si>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</si>
  <si>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</si>
  <si>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</si>
  <si>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</si>
  <si>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</si>
  <si>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</si>
  <si>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</si>
  <si>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</si>
  <si>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</si>
  <si>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</si>
  <si>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</si>
  <si>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</si>
  <si>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</si>
  <si>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</si>
  <si>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</si>
  <si>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</si>
  <si>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</si>
  <si>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</si>
  <si>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</si>
  <si>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</si>
  <si>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</si>
  <si>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</si>
  <si>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</si>
  <si>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</si>
  <si>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</si>
  <si>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</si>
  <si>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</si>
  <si>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</si>
  <si>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</si>
  <si>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</si>
  <si>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</si>
  <si>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</si>
  <si>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</si>
  <si>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</si>
  <si>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</si>
  <si>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</si>
  <si>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</si>
  <si>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</si>
  <si>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</si>
  <si>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</si>
  <si>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</si>
  <si>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</si>
  <si>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</si>
  <si>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</si>
  <si>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</si>
  <si>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</si>
  <si>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</si>
  <si>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</si>
  <si>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</si>
  <si>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</si>
  <si>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</si>
  <si>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</si>
  <si>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</si>
  <si>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</si>
  <si>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</si>
  <si>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</si>
  <si>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</si>
  <si>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</si>
  <si>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</si>
  <si>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</si>
  <si>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</si>
  <si>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</si>
  <si>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</si>
  <si>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</si>
  <si>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</si>
  <si>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</si>
  <si>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</si>
  <si>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</si>
  <si>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</si>
  <si>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</si>
  <si>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</si>
  <si>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</si>
  <si>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</si>
  <si>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</si>
  <si>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</si>
  <si>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</si>
  <si>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</si>
  <si>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</si>
  <si>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</si>
  <si>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</si>
  <si>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</si>
  <si>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</si>
  <si>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</si>
  <si>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</si>
  <si>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</si>
  <si>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</si>
  <si>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</si>
  <si>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</si>
  <si>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</si>
  <si>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</si>
  <si>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</si>
  <si>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</si>
  <si>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</si>
  <si>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</si>
  <si>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</si>
  <si>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</si>
  <si>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</si>
  <si>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</si>
  <si>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</si>
  <si>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</si>
  <si>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</si>
  <si>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</si>
  <si>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</si>
  <si>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</si>
  <si>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</si>
  <si>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</si>
  <si>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</si>
  <si>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</si>
  <si>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</si>
  <si>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</si>
  <si>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</si>
  <si>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</si>
  <si>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</si>
  <si>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</si>
  <si>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</si>
  <si>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</si>
  <si>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</si>
  <si>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</si>
  <si>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</si>
  <si>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</si>
  <si>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</si>
  <si>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</si>
  <si>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</si>
  <si>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</si>
  <si>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</si>
  <si>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</si>
  <si>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</si>
  <si>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</si>
  <si>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</si>
  <si>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</si>
  <si>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</si>
  <si>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</si>
  <si>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</si>
  <si>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</si>
  <si>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</si>
  <si>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</si>
  <si>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</si>
  <si>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</si>
  <si>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</si>
  <si>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</si>
  <si>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</si>
  <si>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</si>
  <si>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</si>
  <si>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</si>
  <si>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</si>
  <si>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</si>
  <si>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</si>
  <si>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</si>
  <si>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</si>
  <si>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</si>
  <si>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</si>
  <si>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</si>
  <si>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</si>
  <si>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</si>
  <si>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</si>
  <si>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</si>
  <si>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</si>
  <si>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</si>
  <si>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</si>
  <si>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</si>
  <si>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</si>
  <si>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</si>
  <si>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</si>
  <si>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</si>
  <si>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</si>
  <si>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</si>
  <si>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</si>
  <si>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</si>
  <si>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</si>
  <si>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</si>
  <si>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</si>
  <si>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</si>
  <si>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</si>
  <si>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</si>
  <si>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</si>
  <si>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</si>
  <si>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</si>
  <si>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</si>
  <si>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</si>
  <si>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</si>
  <si>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</si>
  <si>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</si>
  <si>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</si>
  <si>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</si>
  <si>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</si>
  <si>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</si>
  <si>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</si>
  <si>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</si>
  <si>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</si>
  <si>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</si>
  <si>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</si>
  <si>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</si>
  <si>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</si>
  <si>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</si>
  <si>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</si>
  <si>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</si>
  <si>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</si>
  <si>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</si>
  <si>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</si>
  <si>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</si>
  <si>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</si>
  <si>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</si>
  <si>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</si>
  <si>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</si>
  <si>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</si>
  <si>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</si>
  <si>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</si>
  <si>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</si>
  <si>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</si>
  <si>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</si>
  <si>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</si>
  <si>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</si>
  <si>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</si>
  <si>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</si>
  <si>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</si>
  <si>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</si>
  <si>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</si>
  <si>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</si>
  <si>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</si>
  <si>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</si>
  <si>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</si>
  <si>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</si>
  <si>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</si>
  <si>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</si>
  <si>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</si>
  <si>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</si>
  <si>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</si>
  <si>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</si>
  <si>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</si>
  <si>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</si>
  <si>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</si>
  <si>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</si>
  <si>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</si>
  <si>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</si>
  <si>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</si>
  <si>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</si>
  <si>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</si>
  <si>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</si>
  <si>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</si>
  <si>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</si>
  <si>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</si>
  <si>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</si>
  <si>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</si>
  <si>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</si>
  <si>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</si>
  <si>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</si>
  <si>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</si>
  <si>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</si>
  <si>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</si>
  <si>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</si>
  <si>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</si>
  <si>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</si>
  <si>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</si>
  <si>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</si>
  <si>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</si>
  <si>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</si>
  <si>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</si>
  <si>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</si>
  <si>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</si>
  <si>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</si>
  <si>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</si>
  <si>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</si>
  <si>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</si>
  <si>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</si>
  <si>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</si>
  <si>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</si>
  <si>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</si>
  <si>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</si>
  <si>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</si>
  <si>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</si>
  <si>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</si>
  <si>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</si>
  <si>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</si>
  <si>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</si>
  <si>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</si>
  <si>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</si>
  <si>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</si>
  <si>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</si>
  <si>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</si>
  <si>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</si>
  <si>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</si>
  <si>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</si>
  <si>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</si>
  <si>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</si>
  <si>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</si>
  <si>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</si>
  <si>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</si>
  <si>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</si>
  <si>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</si>
  <si>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</si>
  <si>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</si>
  <si>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</si>
  <si>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</si>
  <si>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</si>
  <si>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</si>
  <si>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</si>
  <si>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</si>
  <si>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</si>
  <si>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</si>
  <si>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</si>
  <si>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</si>
  <si>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</si>
  <si>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</si>
  <si>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</si>
  <si>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</si>
  <si>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</si>
  <si>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</si>
  <si>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</si>
  <si>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</si>
  <si>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</si>
  <si>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</si>
  <si>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</si>
  <si>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</si>
  <si>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</si>
  <si>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</si>
  <si>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</si>
  <si>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</si>
  <si>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</si>
  <si>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</si>
  <si>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</si>
  <si>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</si>
  <si>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</si>
  <si>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</si>
  <si>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</si>
  <si>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</si>
  <si>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</si>
  <si>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</si>
  <si>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</si>
  <si>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</si>
  <si>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</si>
  <si>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</si>
  <si>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</si>
  <si>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</si>
  <si>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</si>
  <si>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</si>
  <si>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</si>
  <si>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</si>
  <si>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</si>
  <si>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</si>
  <si>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</si>
  <si>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</si>
  <si>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</si>
  <si>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</si>
  <si>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</si>
  <si>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</si>
  <si>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</si>
  <si>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</si>
  <si>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</si>
  <si>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</si>
  <si>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</si>
  <si>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</si>
  <si>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</si>
  <si>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</si>
  <si>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</si>
  <si>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</si>
  <si>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</si>
  <si>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</si>
  <si>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</si>
  <si>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</si>
  <si>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</si>
  <si>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</si>
  <si>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</si>
  <si>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</si>
  <si>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</si>
  <si>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</si>
  <si>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</si>
  <si>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</si>
  <si>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</si>
  <si>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</si>
  <si>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</si>
  <si>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</si>
  <si>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</si>
  <si>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</si>
  <si>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</si>
  <si>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</si>
  <si>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</si>
  <si>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</si>
  <si>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</si>
  <si>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</si>
  <si>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</si>
  <si>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</si>
  <si>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</si>
  <si>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</si>
  <si>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</si>
  <si>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</si>
  <si>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</si>
  <si>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</si>
  <si>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</si>
  <si>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</si>
  <si>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</si>
  <si>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</si>
  <si>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</si>
  <si>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</si>
  <si>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</si>
  <si>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</si>
  <si>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</si>
  <si>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</si>
  <si>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</si>
  <si>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</si>
  <si>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</si>
  <si>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</si>
  <si>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</si>
  <si>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</si>
  <si>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</si>
  <si>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</si>
  <si>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</si>
  <si>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</si>
  <si>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</si>
  <si>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</si>
  <si>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</si>
  <si>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</si>
  <si>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</si>
  <si>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</si>
  <si>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</si>
  <si>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</si>
  <si>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</si>
  <si>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</si>
  <si>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</si>
  <si>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</si>
  <si>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</si>
  <si>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</si>
  <si>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</si>
  <si>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</si>
  <si>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</si>
  <si>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</si>
  <si>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</si>
  <si>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</si>
  <si>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</si>
  <si>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</si>
  <si>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</si>
  <si>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</si>
  <si>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</si>
  <si>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</si>
  <si>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</si>
  <si>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</si>
  <si>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</si>
  <si>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</si>
  <si>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</si>
  <si>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</si>
  <si>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</si>
  <si>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</si>
  <si>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</si>
  <si>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</si>
  <si>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</si>
  <si>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</si>
  <si>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</si>
  <si>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</si>
  <si>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</si>
  <si>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</si>
  <si>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</si>
  <si>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</si>
  <si>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</si>
  <si>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</si>
  <si>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</si>
  <si>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</si>
  <si>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</si>
  <si>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</si>
  <si>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</si>
  <si>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</si>
  <si>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</si>
  <si>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</si>
  <si>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</si>
  <si>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</si>
  <si>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</si>
  <si>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</si>
  <si>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</si>
  <si>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</si>
  <si>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</si>
  <si>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</si>
  <si>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</si>
  <si>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</si>
  <si>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</si>
  <si>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</si>
  <si>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</si>
  <si>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</si>
  <si>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</si>
  <si>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</si>
  <si>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</si>
  <si>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</si>
  <si>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</si>
  <si>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</si>
  <si>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</si>
  <si>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</si>
  <si>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</si>
  <si>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</si>
  <si>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</si>
  <si>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</si>
  <si>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</si>
  <si>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</si>
  <si>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</si>
  <si>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</si>
  <si>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</si>
  <si>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</si>
  <si>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</si>
  <si>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</si>
  <si>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</si>
  <si>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</si>
  <si>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</si>
  <si>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</si>
  <si>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</si>
  <si>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</si>
  <si>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</si>
  <si>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</si>
  <si>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</si>
  <si>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</si>
  <si>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</si>
  <si>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</si>
  <si>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</si>
  <si>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</si>
  <si>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</si>
  <si>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</si>
  <si>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</si>
  <si>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</si>
  <si>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</si>
  <si>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</si>
  <si>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</si>
  <si>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</si>
  <si>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</si>
  <si>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</si>
  <si>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</si>
  <si>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</si>
  <si>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</si>
  <si>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</si>
  <si>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</si>
  <si>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</si>
  <si>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</si>
  <si>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</si>
  <si>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</si>
  <si>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</si>
  <si>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</si>
  <si>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</si>
  <si>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</si>
  <si>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</si>
  <si>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</si>
  <si>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</si>
  <si>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</si>
  <si>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</si>
  <si>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</si>
  <si>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</si>
  <si>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</si>
  <si>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</si>
  <si>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</si>
  <si>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</si>
  <si>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</si>
  <si>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</si>
  <si>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</si>
  <si>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</si>
  <si>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</si>
  <si>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</si>
  <si>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</si>
  <si>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</si>
  <si>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</si>
  <si>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</si>
  <si>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</si>
  <si>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</si>
  <si>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</si>
  <si>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</si>
  <si>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</si>
  <si>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</si>
  <si>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</si>
  <si>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</si>
  <si>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</si>
  <si>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</si>
  <si>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</si>
  <si>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</si>
  <si>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</si>
  <si>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</si>
  <si>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</si>
  <si>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</si>
  <si>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</si>
  <si>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</si>
  <si>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</si>
  <si>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</si>
  <si>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</si>
  <si>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</si>
  <si>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</si>
  <si>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</si>
  <si>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</si>
  <si>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</si>
  <si>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</si>
  <si>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</si>
  <si>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</si>
  <si>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</si>
  <si>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</si>
  <si>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</si>
  <si>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</si>
  <si>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</si>
  <si>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</si>
  <si>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</si>
  <si>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</si>
  <si>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</si>
  <si>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</si>
  <si>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</si>
  <si>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</si>
  <si>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</si>
  <si>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</si>
  <si>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</si>
  <si>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</si>
  <si>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</si>
  <si>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</si>
  <si>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</si>
  <si>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</si>
  <si>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</si>
  <si>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</si>
  <si>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</si>
  <si>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</si>
  <si>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</si>
  <si>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</si>
  <si>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</si>
  <si>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</si>
  <si>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</si>
  <si>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</si>
  <si>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</si>
  <si>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</si>
  <si>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</si>
  <si>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</si>
  <si>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</si>
  <si>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</si>
  <si>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</si>
  <si>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</si>
  <si>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</si>
  <si>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</si>
  <si>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</si>
  <si>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</si>
  <si>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</si>
  <si>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</si>
  <si>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</si>
  <si>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</si>
  <si>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</si>
  <si>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</si>
  <si>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</si>
  <si>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</si>
  <si>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</si>
  <si>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</si>
  <si>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</si>
  <si>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</si>
  <si>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</si>
  <si>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</si>
  <si>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</si>
  <si>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</si>
  <si>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</si>
  <si>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</si>
  <si>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</si>
  <si>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</si>
  <si>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</si>
  <si>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</si>
  <si>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</si>
  <si>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</si>
  <si>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</si>
  <si>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</si>
  <si>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</si>
  <si>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</si>
  <si>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</si>
  <si>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</si>
  <si>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</si>
  <si>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</si>
  <si>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</si>
  <si>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</si>
  <si>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</si>
  <si>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</si>
  <si>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</si>
  <si>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</si>
  <si>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</si>
  <si>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</si>
  <si>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</si>
  <si>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</si>
  <si>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</si>
  <si>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</si>
  <si>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</si>
  <si>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</si>
  <si>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</si>
  <si>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</si>
  <si>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</si>
  <si>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</si>
  <si>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</si>
  <si>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</si>
  <si>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</si>
  <si>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</si>
  <si>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</si>
  <si>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</si>
  <si>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</si>
  <si>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</si>
  <si>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</si>
  <si>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</si>
  <si>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</si>
  <si>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</si>
  <si>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</si>
  <si>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</si>
  <si>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</si>
  <si>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</si>
  <si>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</si>
  <si>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</si>
  <si>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</si>
  <si>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</si>
  <si>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</si>
  <si>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</si>
  <si>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</si>
  <si>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</si>
  <si>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</si>
  <si>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</si>
  <si>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</si>
  <si>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</si>
  <si>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</si>
  <si>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</si>
  <si>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</si>
  <si>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</si>
  <si>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</si>
  <si>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</si>
  <si>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</si>
  <si>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</si>
  <si>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</si>
  <si>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</si>
  <si>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</si>
  <si>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</si>
  <si>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</si>
  <si>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</si>
  <si>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</si>
  <si>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</si>
  <si>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</si>
  <si>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</si>
  <si>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</si>
  <si>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</si>
  <si>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</si>
  <si>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</si>
  <si>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</si>
  <si>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</si>
  <si>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</si>
  <si>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</si>
  <si>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</si>
  <si>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</si>
  <si>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</si>
  <si>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</si>
  <si>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</si>
  <si>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</si>
  <si>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</si>
  <si>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</si>
  <si>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</si>
  <si>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</si>
  <si>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</si>
  <si>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</si>
  <si>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</si>
  <si>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</si>
  <si>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</si>
  <si>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</si>
  <si>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</si>
  <si>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</si>
  <si>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</si>
  <si>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</si>
  <si>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</si>
  <si>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</si>
  <si>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</si>
  <si>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</si>
  <si>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</si>
  <si>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</si>
  <si>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</si>
  <si>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</si>
  <si>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</si>
  <si>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</si>
  <si>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</si>
  <si>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</si>
  <si>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</si>
  <si>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</si>
  <si>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</si>
  <si>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</si>
  <si>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</si>
  <si>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</si>
  <si>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</si>
  <si>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</si>
  <si>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</si>
  <si>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</si>
  <si>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</si>
  <si>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</si>
  <si>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</si>
  <si>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</si>
  <si>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</si>
  <si>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</si>
  <si>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</si>
  <si>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</si>
  <si>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</si>
  <si>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</si>
  <si>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</si>
  <si>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</si>
  <si>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</si>
  <si>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</si>
  <si>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</si>
  <si>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</si>
  <si>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</si>
  <si>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</si>
  <si>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</si>
  <si>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</si>
  <si>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</si>
  <si>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</si>
  <si>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</si>
  <si>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</si>
  <si>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</si>
  <si>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</si>
  <si>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</si>
  <si>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</si>
  <si>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</si>
  <si>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</si>
  <si>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</si>
  <si>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</si>
  <si>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</si>
  <si>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</si>
  <si>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</si>
  <si>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</si>
  <si>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</si>
  <si>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</si>
  <si>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</si>
  <si>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</si>
  <si>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</si>
  <si>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</si>
  <si>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</si>
  <si>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</si>
  <si>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</si>
  <si>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</si>
  <si>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</si>
  <si>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</si>
  <si>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</si>
  <si>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</si>
  <si>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</si>
  <si>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</si>
  <si>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</si>
  <si>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</si>
  <si>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</si>
  <si>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</si>
  <si>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</si>
  <si>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</si>
  <si>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</si>
  <si>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</si>
  <si>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</si>
  <si>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</si>
  <si>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</si>
  <si>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</si>
  <si>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</si>
  <si>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</si>
  <si>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</si>
  <si>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</si>
  <si>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</si>
  <si>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</si>
  <si>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</si>
  <si>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</si>
  <si>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</si>
  <si>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</si>
  <si>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</si>
  <si>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</si>
  <si>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</si>
  <si>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</si>
  <si>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</si>
  <si>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</si>
  <si>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</si>
  <si>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</si>
  <si>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</si>
  <si>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</si>
  <si>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</si>
  <si>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</si>
  <si>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</si>
  <si>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</si>
  <si>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</si>
  <si>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</si>
  <si>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</si>
  <si>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</si>
  <si>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</si>
  <si>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</si>
  <si>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</si>
  <si>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</si>
  <si>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</si>
  <si>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</si>
  <si>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</si>
  <si>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</si>
  <si>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</si>
  <si>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</si>
  <si>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</si>
  <si>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</si>
  <si>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</si>
  <si>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</si>
  <si>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</si>
  <si>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</si>
  <si>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</si>
  <si>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</si>
  <si>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</si>
  <si>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</si>
  <si>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</si>
  <si>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</si>
  <si>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</si>
  <si>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</si>
  <si>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</si>
  <si>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</si>
  <si>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</si>
  <si>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</si>
  <si>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</si>
  <si>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</si>
  <si>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</si>
  <si>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</si>
  <si>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</si>
  <si>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</si>
  <si>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</si>
  <si>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</si>
  <si>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</si>
  <si>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</si>
  <si>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</si>
  <si>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</si>
  <si>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</si>
  <si>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</si>
  <si>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</si>
  <si>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</si>
  <si>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</si>
  <si>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</si>
  <si>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</si>
  <si>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</si>
  <si>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</si>
  <si>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</si>
  <si>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</si>
  <si>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</si>
  <si>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</si>
  <si>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</si>
  <si>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</si>
  <si>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</si>
  <si>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</si>
  <si>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</si>
  <si>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</si>
  <si>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</si>
  <si>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</si>
  <si>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</si>
  <si>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</si>
  <si>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</si>
  <si>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</si>
  <si>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</si>
  <si>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</si>
  <si>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</si>
  <si>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</si>
  <si>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</si>
  <si>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</si>
  <si>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</si>
  <si>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</si>
  <si>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</si>
  <si>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</si>
  <si>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</si>
  <si>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</si>
  <si>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</si>
  <si>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</si>
  <si>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</si>
  <si>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</si>
  <si>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</si>
  <si>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</si>
  <si>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</si>
  <si>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</si>
  <si>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</si>
  <si>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</si>
  <si>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</si>
  <si>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</si>
  <si>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</si>
  <si>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</si>
  <si>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</si>
  <si>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</si>
  <si>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</si>
  <si>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</si>
  <si>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</si>
  <si>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</si>
  <si>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</si>
  <si>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</si>
  <si>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</si>
  <si>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</si>
  <si>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</si>
  <si>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</si>
  <si>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</si>
  <si>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</si>
  <si>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</si>
  <si>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</si>
  <si>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</si>
  <si>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</si>
  <si>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</si>
  <si>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</si>
  <si>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</si>
  <si>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</si>
  <si>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</si>
  <si>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</si>
  <si>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</si>
  <si>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</si>
  <si>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</si>
  <si>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</si>
  <si>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</si>
  <si>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</si>
  <si>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</si>
  <si>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</si>
  <si>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</si>
  <si>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</si>
  <si>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</si>
  <si>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</si>
  <si>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</si>
  <si>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</si>
  <si>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</si>
  <si>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</si>
  <si>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</si>
  <si>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</si>
  <si>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</si>
  <si>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</si>
  <si>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</si>
  <si>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</si>
  <si>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</si>
  <si>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</si>
  <si>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</si>
  <si>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</si>
  <si>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</si>
  <si>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</si>
  <si>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</si>
  <si>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</si>
  <si>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</si>
  <si>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</si>
  <si>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</si>
  <si>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</si>
  <si>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</si>
  <si>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</si>
  <si>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</si>
  <si>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</si>
  <si>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</si>
  <si>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</si>
  <si>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</si>
  <si>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</si>
  <si>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</si>
  <si>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</si>
  <si>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</si>
  <si>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</si>
  <si>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</si>
  <si>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</si>
  <si>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</si>
  <si>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</si>
  <si>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</si>
  <si>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</si>
  <si>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</si>
  <si>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</si>
  <si>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</si>
  <si>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</si>
  <si>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</si>
  <si>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</si>
  <si>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</si>
  <si>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</si>
  <si>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</si>
  <si>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</si>
  <si>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</si>
  <si>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</si>
  <si>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</si>
  <si>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</si>
  <si>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</si>
  <si>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</si>
  <si>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</si>
  <si>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</si>
  <si>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</si>
  <si>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</si>
  <si>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</si>
  <si>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</si>
  <si>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</si>
  <si>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</si>
  <si>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</si>
  <si>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</si>
  <si>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</si>
  <si>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</si>
  <si>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</si>
  <si>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</si>
  <si>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</si>
  <si>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</si>
  <si>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</si>
  <si>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</si>
  <si>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</si>
  <si>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</si>
  <si>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</si>
  <si>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</si>
  <si>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</si>
  <si>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</si>
  <si>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</si>
  <si>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</si>
  <si>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</si>
  <si>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</si>
  <si>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</si>
  <si>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</si>
  <si>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</si>
  <si>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</si>
  <si>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</si>
  <si>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</si>
  <si>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</si>
  <si>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</si>
  <si>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</si>
  <si>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</si>
  <si>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</si>
  <si>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</si>
  <si>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</si>
  <si>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</si>
  <si>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</si>
  <si>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</si>
  <si>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</si>
  <si>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</si>
  <si>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</si>
  <si>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</si>
  <si>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</si>
  <si>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</si>
  <si>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</si>
  <si>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</si>
  <si>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</si>
  <si>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</si>
  <si>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</si>
  <si>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</si>
  <si>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</si>
  <si>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</si>
  <si>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</si>
  <si>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</si>
  <si>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</si>
  <si>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</si>
  <si>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</si>
  <si>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</si>
  <si>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</si>
  <si>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</si>
  <si>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</si>
  <si>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</si>
  <si>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</si>
  <si>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</si>
  <si>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</si>
  <si>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</si>
  <si>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</si>
  <si>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</si>
  <si>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</si>
  <si>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</si>
  <si>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</si>
  <si>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</si>
  <si>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</si>
  <si>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</si>
  <si>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</si>
  <si>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</si>
  <si>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</si>
  <si>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</si>
  <si>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</si>
  <si>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</si>
  <si>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</si>
  <si>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</si>
  <si>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</si>
  <si>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</si>
  <si>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</si>
  <si>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</si>
  <si>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</si>
  <si>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</si>
  <si>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</si>
  <si>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</si>
  <si>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</si>
  <si>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</si>
  <si>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</si>
  <si>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</si>
  <si>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</si>
  <si>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</si>
  <si>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</si>
  <si>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</si>
  <si>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</si>
  <si>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</si>
  <si>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</si>
  <si>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</si>
  <si>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</si>
  <si>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</si>
  <si>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</si>
  <si>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</si>
  <si>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</si>
  <si>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</si>
  <si>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</si>
  <si>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</si>
  <si>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</si>
  <si>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</si>
  <si>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</si>
  <si>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</si>
  <si>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</si>
  <si>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</si>
  <si>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</si>
  <si>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</si>
  <si>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</si>
  <si>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</si>
  <si>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</si>
  <si>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</si>
  <si>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</si>
  <si>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</si>
  <si>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</si>
  <si>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</si>
  <si>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</si>
  <si>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</si>
  <si>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</si>
  <si>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</si>
  <si>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</si>
  <si>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</si>
  <si>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</si>
  <si>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</si>
  <si>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</si>
  <si>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</si>
  <si>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</si>
  <si>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</si>
  <si>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</si>
  <si>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</si>
  <si>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</si>
  <si>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</si>
  <si>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</si>
  <si>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</si>
  <si>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</si>
  <si>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</si>
  <si>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</si>
  <si>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</si>
  <si>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</si>
  <si>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</si>
  <si>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</si>
  <si>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</si>
  <si>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</si>
  <si>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</si>
  <si>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</si>
  <si>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</si>
  <si>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</si>
  <si>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</si>
  <si>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</si>
  <si>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</si>
  <si>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</si>
  <si>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</si>
  <si>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</si>
  <si>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</si>
  <si>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</si>
  <si>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</si>
  <si>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</si>
  <si>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</si>
  <si>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</si>
  <si>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</si>
  <si>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</si>
  <si>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</si>
  <si>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</si>
  <si>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</si>
  <si>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</si>
  <si>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</si>
  <si>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</si>
  <si>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</si>
  <si>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</si>
  <si>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</si>
  <si>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</si>
  <si>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</si>
  <si>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</si>
  <si>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</si>
  <si>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</si>
  <si>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</si>
  <si>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</si>
  <si>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</si>
  <si>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</si>
  <si>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</si>
  <si>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</si>
  <si>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</si>
  <si>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</si>
  <si>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</si>
  <si>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</si>
  <si>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</si>
  <si>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</si>
  <si>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</si>
  <si>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</si>
  <si>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</si>
  <si>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</si>
  <si>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</si>
  <si>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</si>
  <si>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</si>
  <si>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</si>
  <si>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</si>
  <si>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</si>
  <si>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</si>
  <si>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</si>
  <si>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</si>
  <si>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</si>
  <si>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</si>
  <si>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</si>
  <si>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</si>
  <si>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</si>
  <si>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</si>
  <si>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</si>
  <si>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</si>
  <si>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</si>
  <si>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</si>
  <si>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</si>
  <si>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</si>
  <si>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</si>
  <si>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</si>
  <si>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</si>
  <si>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</si>
  <si>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</si>
  <si>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</si>
  <si>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</si>
  <si>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</si>
  <si>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</si>
  <si>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</si>
  <si>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</si>
  <si>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</si>
  <si>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</si>
  <si>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</si>
  <si>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</si>
  <si>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</si>
  <si>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</si>
  <si>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</si>
  <si>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</si>
  <si>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</si>
  <si>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</si>
  <si>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</si>
  <si>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</si>
  <si>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</si>
  <si>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</si>
  <si>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</si>
  <si>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</si>
  <si>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</si>
  <si>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</si>
  <si>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</si>
  <si>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</si>
  <si>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</si>
  <si>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</si>
  <si>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</si>
  <si>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</si>
  <si>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</si>
  <si>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</si>
  <si>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</si>
  <si>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</si>
  <si>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</si>
  <si>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</si>
  <si>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</si>
  <si>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</si>
  <si>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</si>
  <si>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</si>
  <si>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</si>
  <si>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</si>
  <si>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</si>
  <si>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</si>
  <si>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</si>
  <si>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</si>
  <si>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</si>
  <si>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</si>
  <si>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</si>
  <si>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</si>
  <si>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</si>
  <si>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</si>
  <si>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</si>
  <si>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</si>
  <si>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</si>
  <si>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</si>
  <si>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</si>
  <si>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</si>
  <si>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</si>
  <si>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</si>
  <si>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</si>
  <si>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</si>
  <si>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</si>
  <si>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</si>
  <si>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</si>
  <si>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</si>
  <si>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</si>
  <si>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</si>
  <si>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</si>
  <si>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</si>
  <si>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</si>
  <si>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</si>
  <si>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</si>
  <si>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</si>
  <si>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</si>
  <si>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</si>
  <si>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</si>
  <si>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</si>
  <si>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</si>
  <si>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</si>
  <si>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</si>
  <si>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</si>
  <si>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</si>
  <si>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</si>
  <si>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</si>
  <si>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</si>
  <si>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</si>
  <si>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</si>
  <si>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</si>
  <si>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</si>
  <si>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</si>
  <si>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</si>
  <si>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</si>
  <si>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</si>
  <si>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</si>
  <si>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</si>
  <si>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</si>
  <si>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</si>
  <si>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</si>
  <si>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</si>
  <si>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</si>
  <si>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</si>
  <si>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</si>
  <si>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</si>
  <si>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</si>
  <si>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</si>
  <si>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</si>
  <si>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</si>
  <si>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</si>
  <si>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</si>
  <si>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</si>
  <si>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</si>
  <si>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</si>
  <si>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</si>
  <si>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</si>
  <si>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</si>
  <si>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</si>
  <si>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</si>
  <si>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</si>
  <si>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</si>
  <si>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</si>
  <si>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</si>
  <si>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</si>
  <si>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</si>
  <si>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</si>
  <si>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</si>
  <si>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</si>
  <si>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</si>
  <si>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</si>
  <si>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</si>
  <si>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</si>
  <si>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</si>
  <si>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</si>
  <si>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</si>
  <si>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</si>
  <si>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</si>
  <si>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</si>
  <si>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</si>
  <si>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</si>
  <si>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</si>
  <si>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</si>
  <si>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</si>
  <si>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</si>
  <si>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</si>
  <si>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</si>
  <si>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</si>
  <si>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</si>
  <si>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</si>
  <si>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</si>
  <si>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</si>
  <si>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</si>
  <si>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</si>
  <si>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</si>
  <si>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</si>
  <si>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</si>
  <si>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</si>
  <si>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</si>
  <si>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</si>
  <si>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</si>
  <si>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</si>
  <si>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</si>
  <si>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</si>
  <si>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</si>
  <si>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</si>
  <si>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</si>
  <si>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</si>
  <si>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</si>
  <si>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</si>
  <si>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</si>
  <si>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</si>
  <si>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</si>
  <si>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</si>
  <si>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</si>
  <si>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</si>
  <si>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</si>
  <si>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</si>
  <si>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</si>
  <si>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</si>
  <si>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</si>
  <si>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</si>
  <si>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</si>
  <si>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</si>
  <si>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</si>
  <si>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</si>
  <si>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</si>
  <si>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</si>
  <si>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</si>
  <si>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</si>
  <si>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</si>
  <si>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</si>
  <si>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</si>
  <si>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</si>
  <si>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</si>
  <si>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</si>
  <si>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</si>
  <si>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</si>
  <si>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</si>
  <si>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</si>
  <si>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</si>
  <si>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</si>
  <si>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</si>
  <si>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</si>
  <si>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</si>
  <si>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</si>
  <si>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</si>
  <si>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</si>
  <si>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</si>
  <si>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</si>
  <si>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</si>
  <si>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</si>
  <si>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</si>
  <si>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</si>
  <si>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</si>
  <si>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</si>
  <si>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</si>
  <si>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</si>
  <si>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</si>
  <si>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</si>
  <si>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</si>
  <si>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</si>
  <si>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</si>
  <si>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</si>
  <si>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</si>
  <si>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</si>
  <si>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</si>
  <si>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</si>
  <si>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</si>
  <si>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</si>
  <si>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</si>
  <si>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</si>
  <si>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</si>
  <si>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</si>
  <si>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</si>
  <si>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</si>
  <si>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</si>
  <si>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</si>
  <si>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</si>
  <si>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</si>
  <si>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</si>
  <si>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</si>
  <si>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</si>
  <si>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</si>
  <si>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</si>
  <si>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</si>
  <si>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</si>
  <si>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</si>
  <si>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</si>
  <si>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</si>
  <si>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</si>
  <si>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</si>
  <si>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</si>
  <si>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</si>
  <si>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</si>
  <si>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</si>
  <si>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</si>
  <si>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</si>
  <si>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</si>
  <si>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</si>
  <si>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</si>
  <si>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</si>
  <si>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</si>
  <si>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</si>
  <si>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</si>
  <si>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</si>
  <si>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</si>
  <si>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</si>
  <si>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</si>
  <si>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</si>
  <si>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</si>
  <si>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</si>
  <si>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</si>
  <si>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</si>
  <si>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</si>
  <si>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</si>
  <si>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</si>
  <si>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</si>
  <si>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</si>
  <si>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</si>
  <si>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</si>
  <si>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</si>
  <si>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</si>
  <si>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</si>
  <si>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</si>
  <si>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</si>
  <si>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</si>
  <si>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</si>
  <si>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</si>
  <si>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</si>
  <si>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</si>
  <si>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</si>
  <si>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</si>
  <si>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</si>
  <si>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</si>
  <si>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</si>
  <si>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</si>
  <si>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</si>
  <si>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</si>
  <si>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</si>
  <si>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</si>
  <si>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</si>
  <si>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</si>
  <si>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</si>
  <si>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</si>
  <si>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</si>
  <si>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</si>
  <si>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</si>
  <si>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</si>
  <si>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</si>
  <si>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</si>
  <si>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</si>
  <si>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</si>
  <si>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</si>
  <si>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</si>
  <si>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</si>
  <si>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</si>
  <si>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</si>
  <si>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</si>
  <si>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</si>
  <si>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</si>
  <si>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</si>
  <si>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</si>
  <si>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</si>
  <si>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</si>
  <si>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</si>
  <si>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</si>
  <si>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</si>
  <si>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</si>
  <si>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</si>
  <si>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</si>
  <si>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</si>
  <si>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</si>
  <si>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</si>
  <si>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</si>
  <si>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</si>
  <si>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</si>
  <si>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</si>
  <si>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</si>
  <si>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</si>
  <si>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</si>
  <si>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</si>
  <si>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</si>
  <si>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</si>
  <si>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</si>
  <si>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</si>
  <si>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</si>
  <si>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</si>
  <si>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</si>
  <si>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</si>
  <si>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</si>
  <si>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</si>
  <si>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</si>
  <si>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</si>
  <si>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</si>
  <si>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</si>
  <si>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</si>
  <si>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</si>
  <si>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</si>
  <si>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</si>
  <si>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</si>
  <si>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</si>
  <si>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</si>
  <si>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</si>
  <si>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</si>
  <si>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</si>
  <si>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</si>
  <si>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</si>
  <si>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</si>
  <si>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</si>
  <si>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</si>
  <si>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</si>
  <si>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</si>
  <si>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</si>
  <si>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</si>
  <si>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</si>
  <si>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</si>
  <si>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</si>
  <si>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</si>
  <si>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</si>
  <si>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</si>
  <si>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</si>
  <si>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</si>
  <si>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</si>
  <si>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</si>
  <si>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</si>
  <si>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</si>
  <si>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</si>
  <si>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</si>
  <si>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</si>
  <si>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</si>
  <si>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</si>
  <si>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</si>
  <si>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</si>
  <si>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</si>
  <si>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</si>
  <si>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</si>
  <si>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</si>
  <si>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</si>
  <si>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</si>
  <si>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</si>
  <si>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</si>
  <si>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</si>
  <si>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</si>
  <si>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</si>
  <si>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</si>
  <si>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</si>
  <si>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</si>
  <si>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</si>
  <si>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</si>
  <si>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</si>
  <si>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</si>
  <si>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</si>
  <si>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</si>
  <si>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</si>
  <si>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</si>
  <si>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</si>
  <si>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</si>
  <si>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</si>
  <si>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</si>
  <si>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</si>
  <si>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</si>
  <si>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</si>
  <si>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</si>
  <si>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</si>
  <si>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</si>
  <si>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</si>
  <si>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</si>
  <si>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</si>
  <si>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</si>
  <si>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</si>
  <si>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</si>
  <si>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</si>
  <si>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</si>
  <si>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</si>
  <si>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</si>
  <si>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</si>
  <si>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</si>
  <si>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</si>
  <si>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</si>
  <si>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</si>
  <si>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</si>
  <si>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</si>
  <si>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</si>
  <si>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</si>
  <si>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</si>
  <si>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</si>
  <si>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</si>
  <si>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</si>
  <si>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</si>
  <si>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</si>
  <si>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</si>
  <si>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</si>
  <si>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</si>
  <si>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</si>
  <si>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</si>
  <si>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</si>
  <si>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</si>
  <si>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</si>
  <si>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</si>
  <si>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</si>
  <si>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</si>
  <si>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</si>
  <si>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</si>
  <si>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</si>
  <si>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</si>
  <si>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</si>
  <si>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</si>
  <si>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</si>
  <si>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</si>
  <si>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</si>
  <si>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</si>
  <si>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</si>
  <si>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</si>
  <si>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</si>
  <si>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</si>
  <si>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</si>
  <si>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</si>
  <si>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</si>
  <si>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</si>
  <si>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</si>
  <si>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</si>
  <si>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</si>
  <si>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</si>
  <si>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</si>
  <si>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</si>
  <si>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</si>
  <si>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</si>
  <si>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</si>
  <si>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</si>
  <si>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</si>
  <si>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</si>
  <si>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</si>
  <si>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</si>
  <si>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</si>
  <si>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</si>
  <si>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</si>
  <si>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</si>
  <si>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</si>
  <si>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</si>
  <si>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</si>
  <si>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</si>
  <si>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</si>
  <si>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</si>
  <si>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</si>
  <si>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</si>
  <si>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</si>
  <si>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</si>
  <si>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</si>
  <si>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</si>
  <si>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</si>
  <si>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</si>
  <si>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</si>
  <si>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</si>
  <si>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</si>
  <si>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</si>
  <si>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</si>
  <si>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</si>
  <si>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</si>
  <si>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</si>
  <si>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</si>
  <si>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</si>
  <si>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</si>
  <si>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</si>
  <si>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</si>
  <si>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</si>
  <si>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</si>
  <si>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</si>
  <si>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</si>
  <si>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</si>
  <si>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</si>
  <si>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</si>
  <si>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</si>
  <si>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</si>
  <si>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</si>
  <si>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</si>
  <si>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</si>
  <si>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</si>
  <si>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</si>
  <si>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</si>
  <si>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</si>
  <si>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</si>
  <si>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</si>
  <si>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</si>
  <si>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</si>
  <si>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</si>
  <si>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</si>
  <si>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</si>
  <si>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</si>
  <si>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</si>
  <si>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</si>
  <si>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</si>
  <si>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</si>
  <si>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</si>
  <si>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</si>
  <si>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</si>
  <si>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</si>
  <si>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</si>
  <si>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</si>
  <si>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</si>
  <si>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</si>
  <si>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</si>
  <si>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</si>
  <si>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</si>
  <si>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</si>
  <si>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</si>
  <si>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</si>
  <si>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</si>
  <si>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</si>
  <si>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</si>
  <si>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</si>
  <si>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</si>
  <si>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</si>
  <si>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</si>
  <si>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</si>
  <si>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</si>
  <si>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</si>
  <si>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</si>
  <si>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</si>
  <si>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</si>
  <si>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</si>
  <si>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</si>
  <si>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</si>
  <si>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</si>
  <si>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</si>
  <si>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</si>
  <si>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</si>
  <si>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</si>
  <si>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</si>
  <si>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</si>
  <si>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</si>
  <si>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</si>
  <si>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</si>
  <si>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</si>
  <si>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</si>
  <si>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</si>
  <si>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</si>
  <si>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</si>
  <si>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</si>
  <si>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</si>
  <si>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</si>
  <si>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</si>
  <si>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</si>
  <si>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</si>
  <si>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</si>
  <si>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</si>
  <si>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</si>
  <si>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</si>
  <si>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</si>
  <si>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</si>
  <si>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</si>
  <si>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</si>
  <si>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</si>
  <si>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</si>
  <si>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</si>
  <si>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</si>
  <si>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</si>
  <si>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</si>
  <si>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</si>
  <si>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</si>
  <si>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</si>
  <si>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</si>
  <si>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</si>
  <si>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</si>
  <si>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</si>
  <si>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</si>
  <si>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</si>
  <si>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</si>
  <si>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</si>
  <si>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</si>
  <si>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</si>
  <si>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</si>
  <si>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</si>
  <si>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</si>
  <si>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</si>
  <si>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</si>
  <si>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</si>
  <si>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</si>
  <si>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</si>
  <si>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</si>
  <si>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</si>
  <si>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</si>
  <si>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</si>
  <si>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</si>
  <si>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</si>
  <si>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</si>
  <si>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</si>
  <si>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</si>
  <si>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</si>
  <si>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</si>
  <si>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</si>
  <si>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</si>
  <si>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</si>
  <si>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</si>
  <si>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</si>
  <si>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</si>
  <si>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</si>
  <si>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</si>
  <si>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</si>
  <si>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</si>
  <si>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</si>
  <si>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</si>
  <si>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</si>
  <si>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</si>
  <si>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</si>
  <si>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</si>
  <si>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</si>
  <si>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</si>
  <si>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</si>
  <si>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</si>
  <si>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</si>
  <si>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</si>
  <si>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</si>
  <si>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</si>
  <si>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</si>
  <si>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</si>
  <si>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</si>
  <si>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</si>
  <si>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</si>
  <si>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</si>
  <si>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</si>
  <si>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</si>
  <si>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</si>
  <si>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</si>
  <si>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</si>
  <si>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</si>
  <si>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</si>
  <si>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</si>
  <si>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</si>
  <si>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</si>
  <si>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</si>
  <si>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</si>
  <si>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</si>
  <si>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</si>
  <si>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</si>
  <si>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</si>
  <si>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</si>
  <si>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</si>
  <si>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</si>
  <si>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</si>
  <si>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</si>
  <si>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</si>
  <si>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</si>
  <si>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</si>
  <si>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</si>
  <si>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</si>
  <si>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</si>
  <si>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</si>
  <si>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</si>
  <si>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</si>
  <si>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</si>
  <si>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</si>
  <si>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</si>
  <si>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</si>
  <si>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</si>
  <si>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</si>
  <si>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</si>
  <si>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</si>
  <si>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</si>
  <si>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</si>
  <si>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</si>
  <si>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</si>
  <si>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</si>
  <si>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</si>
  <si>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</si>
  <si>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</si>
  <si>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</si>
  <si>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</si>
  <si>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</si>
  <si>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</si>
  <si>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</si>
  <si>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</si>
  <si>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</si>
  <si>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</si>
  <si>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</si>
  <si>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</si>
  <si>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</si>
  <si>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</si>
  <si>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</si>
  <si>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</si>
  <si>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</si>
  <si>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</si>
  <si>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</si>
  <si>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</si>
  <si>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</si>
  <si>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</si>
  <si>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</si>
  <si>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</si>
  <si>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</si>
  <si>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</si>
  <si>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</si>
  <si>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</si>
  <si>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</si>
  <si>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</si>
  <si>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</si>
  <si>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</si>
  <si>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</si>
  <si>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</si>
  <si>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</si>
  <si>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</si>
  <si>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</si>
  <si>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</si>
  <si>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</si>
  <si>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</si>
  <si>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</si>
  <si>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</si>
  <si>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</si>
  <si>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</si>
  <si>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</si>
  <si>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</si>
  <si>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</si>
  <si>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</si>
  <si>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</si>
  <si>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</si>
  <si>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</si>
  <si>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</si>
  <si>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</si>
  <si>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</si>
  <si>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</si>
  <si>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</si>
  <si>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</si>
  <si>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</si>
  <si>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</si>
  <si>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</si>
  <si>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</si>
  <si>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</si>
  <si>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</si>
  <si>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</si>
  <si>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</si>
  <si>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</si>
  <si>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</si>
  <si>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</si>
  <si>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</si>
  <si>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</si>
  <si>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</si>
  <si>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</si>
  <si>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</si>
  <si>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</si>
  <si>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</si>
  <si>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</si>
  <si>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</si>
  <si>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</si>
  <si>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</si>
  <si>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</si>
  <si>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</si>
  <si>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</si>
  <si>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</si>
  <si>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</si>
  <si>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</si>
  <si>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</si>
  <si>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</si>
  <si>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</si>
  <si>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</si>
  <si>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</si>
  <si>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</si>
  <si>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</si>
  <si>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</si>
  <si>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</si>
  <si>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</si>
  <si>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</si>
  <si>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</si>
  <si>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</si>
  <si>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</si>
  <si>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</si>
  <si>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</si>
  <si>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</si>
  <si>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</si>
  <si>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</si>
  <si>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</si>
  <si>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</si>
  <si>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</si>
  <si>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</si>
  <si>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</si>
  <si>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</si>
  <si>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</si>
  <si>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</si>
  <si>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</si>
  <si>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</si>
  <si>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</si>
  <si>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</si>
  <si>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</si>
  <si>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</si>
  <si>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</si>
  <si>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</si>
  <si>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</si>
  <si>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</si>
  <si>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</si>
  <si>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</si>
  <si>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</si>
  <si>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</si>
  <si>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</si>
  <si>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</si>
  <si>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</si>
  <si>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</si>
  <si>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</si>
  <si>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</si>
  <si>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</si>
  <si>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</si>
  <si>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</si>
  <si>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</si>
  <si>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</si>
  <si>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</si>
  <si>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</si>
  <si>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</si>
  <si>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</si>
  <si>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</si>
  <si>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</si>
  <si>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</si>
  <si>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</si>
  <si>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</si>
  <si>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</si>
  <si>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</si>
  <si>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</si>
  <si>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</si>
  <si>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</si>
  <si>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</si>
  <si>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</si>
  <si>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</si>
  <si>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</si>
  <si>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</si>
  <si>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</si>
  <si>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</si>
  <si>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</si>
  <si>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</si>
  <si>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</si>
  <si>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</si>
  <si>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</si>
  <si>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</si>
  <si>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</si>
  <si>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</si>
  <si>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</si>
  <si>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</si>
  <si>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</si>
  <si>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</si>
  <si>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</si>
  <si>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</si>
  <si>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</si>
  <si>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</si>
  <si>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</si>
  <si>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</si>
  <si>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</si>
  <si>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</si>
  <si>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</si>
  <si>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</si>
  <si>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</si>
  <si>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</si>
  <si>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</si>
  <si>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</si>
  <si>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</si>
  <si>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</si>
  <si>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</si>
  <si>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</si>
  <si>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</si>
  <si>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</si>
  <si>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</si>
  <si>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</si>
  <si>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</si>
  <si>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</si>
  <si>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</si>
  <si>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</si>
  <si>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</si>
  <si>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</si>
  <si>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</si>
  <si>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</si>
  <si>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</si>
  <si>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</si>
  <si>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</si>
  <si>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</si>
  <si>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</si>
  <si>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</si>
  <si>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</si>
  <si>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</si>
  <si>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</si>
  <si>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</si>
  <si>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</si>
  <si>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</si>
  <si>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</si>
  <si>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</si>
  <si>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</si>
  <si>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</si>
  <si>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</si>
  <si>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</si>
  <si>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</si>
  <si>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</si>
  <si>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</si>
  <si>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</si>
  <si>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</si>
  <si>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</si>
  <si>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</si>
  <si>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</si>
  <si>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</si>
  <si>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</si>
  <si>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</si>
  <si>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</si>
  <si>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</si>
  <si>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</si>
  <si>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</si>
  <si>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</si>
  <si>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</si>
  <si>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</si>
  <si>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</si>
  <si>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</si>
  <si>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</si>
  <si>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</si>
  <si>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</si>
  <si>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</si>
  <si>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</si>
  <si>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</si>
  <si>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</si>
  <si>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</si>
  <si>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</si>
  <si>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</si>
  <si>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</si>
  <si>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</si>
  <si>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</si>
  <si>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</si>
  <si>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</si>
  <si>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</si>
  <si>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</si>
  <si>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</si>
  <si>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</si>
  <si>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</si>
  <si>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</si>
  <si>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</si>
  <si>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</si>
  <si>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</si>
  <si>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</si>
  <si>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</si>
  <si>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</si>
  <si>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</si>
  <si>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</si>
  <si>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</si>
  <si>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</si>
  <si>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</si>
  <si>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</si>
  <si>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</si>
  <si>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</si>
  <si>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</si>
  <si>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</si>
  <si>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</si>
  <si>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</si>
  <si>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</si>
  <si>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</si>
  <si>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</si>
  <si>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</si>
  <si>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</si>
  <si>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</si>
  <si>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</si>
  <si>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</si>
  <si>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</si>
  <si>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</si>
  <si>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</si>
  <si>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</si>
  <si>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</si>
  <si>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</si>
  <si>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</si>
  <si>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</si>
  <si>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</si>
  <si>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</si>
  <si>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</si>
  <si>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</si>
  <si>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</si>
  <si>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</si>
  <si>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</si>
  <si>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</si>
  <si>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</si>
  <si>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</si>
  <si>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</si>
  <si>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</si>
  <si>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</si>
  <si>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</si>
  <si>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</si>
  <si>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</si>
  <si>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</si>
  <si>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</si>
  <si>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</si>
  <si>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</si>
  <si>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</si>
  <si>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</si>
  <si>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</si>
  <si>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</si>
  <si>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</si>
  <si>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</si>
  <si>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</si>
  <si>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</si>
  <si>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</si>
  <si>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</si>
  <si>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</si>
  <si>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</si>
  <si>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</si>
  <si>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</si>
  <si>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</si>
  <si>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</si>
  <si>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</si>
  <si>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</si>
  <si>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</si>
  <si>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</si>
  <si>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</si>
  <si>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</si>
  <si>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</si>
  <si>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</si>
  <si>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</si>
  <si>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</si>
  <si>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</si>
  <si>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</si>
  <si>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</si>
  <si>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</si>
  <si>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</si>
  <si>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</si>
  <si>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</si>
  <si>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</si>
  <si>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</si>
  <si>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</si>
  <si>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</si>
  <si>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</si>
  <si>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</si>
  <si>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</si>
  <si>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</si>
  <si>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</si>
  <si>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</si>
  <si>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</si>
  <si>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</si>
  <si>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</si>
  <si>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</si>
  <si>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</si>
  <si>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</si>
  <si>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</si>
  <si>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</si>
  <si>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</si>
  <si>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</si>
  <si>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</si>
  <si>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</si>
  <si>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</si>
  <si>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</si>
  <si>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</si>
  <si>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</si>
  <si>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</si>
  <si>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</si>
  <si>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</si>
  <si>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</si>
  <si>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</si>
  <si>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</si>
  <si>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</si>
  <si>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</si>
  <si>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</si>
  <si>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</si>
  <si>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</si>
  <si>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</si>
  <si>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</si>
  <si>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</si>
  <si>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</si>
  <si>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</si>
  <si>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</si>
  <si>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</si>
  <si>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</si>
  <si>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</si>
  <si>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</si>
  <si>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</si>
  <si>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</si>
  <si>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</si>
  <si>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</si>
  <si>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</si>
  <si>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</si>
  <si>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</si>
  <si>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</si>
  <si>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</si>
  <si>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</si>
  <si>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</si>
  <si>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</si>
  <si>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</si>
  <si>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</si>
  <si>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</si>
  <si>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</si>
  <si>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</si>
  <si>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</si>
  <si>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</si>
  <si>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</si>
  <si>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</si>
  <si>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</si>
  <si>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</si>
  <si>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</si>
  <si>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</si>
  <si>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</si>
  <si>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</si>
  <si>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</si>
  <si>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</si>
  <si>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</si>
  <si>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</si>
  <si>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</si>
  <si>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</si>
  <si>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</si>
  <si>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</si>
  <si>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</si>
  <si>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</si>
  <si>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</si>
  <si>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</si>
  <si>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</si>
  <si>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</si>
  <si>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</si>
  <si>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</si>
  <si>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</si>
  <si>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</si>
  <si>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</si>
  <si>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</si>
  <si>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</si>
  <si>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</si>
  <si>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</si>
  <si>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</si>
  <si>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</si>
  <si>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</si>
  <si>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</si>
  <si>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</si>
  <si>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</si>
  <si>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</si>
  <si>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</si>
  <si>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</si>
  <si>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</si>
  <si>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</si>
  <si>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</si>
  <si>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</si>
  <si>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</si>
  <si>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</si>
  <si>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</si>
  <si>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</si>
  <si>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</si>
  <si>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</si>
  <si>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</si>
  <si>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</si>
  <si>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</si>
  <si>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</si>
  <si>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</si>
  <si>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</si>
  <si>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</si>
  <si>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</si>
  <si>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</si>
  <si>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</si>
  <si>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</si>
  <si>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</si>
  <si>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</si>
  <si>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</si>
  <si>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</si>
  <si>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</si>
  <si>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</si>
  <si>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</si>
  <si>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</si>
  <si>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</si>
  <si>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</si>
  <si>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</si>
  <si>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</si>
  <si>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</si>
  <si>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</si>
  <si>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</si>
  <si>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</si>
  <si>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</si>
  <si>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</si>
  <si>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</si>
  <si>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</si>
  <si>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</si>
  <si>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</si>
  <si>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</si>
  <si>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</si>
  <si>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</si>
  <si>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</si>
  <si>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</si>
  <si>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</si>
  <si>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</si>
  <si>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</si>
  <si>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</si>
  <si>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</si>
  <si>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</si>
  <si>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</si>
  <si>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</si>
  <si>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</si>
  <si>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</si>
  <si>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</si>
  <si>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</si>
  <si>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</si>
  <si>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</si>
  <si>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</si>
  <si>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</si>
  <si>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</si>
  <si>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</si>
  <si>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</si>
  <si>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</si>
  <si>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</si>
  <si>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</si>
  <si>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</si>
  <si>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</si>
  <si>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</si>
  <si>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</si>
  <si>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</si>
  <si>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</si>
  <si>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</si>
  <si>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</si>
  <si>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</si>
  <si>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</si>
  <si>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</si>
  <si>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</si>
  <si>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</si>
  <si>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</si>
  <si>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</si>
  <si>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</si>
  <si>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</si>
  <si>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</si>
  <si>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</si>
  <si>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</si>
  <si>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</si>
  <si>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</si>
  <si>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</si>
  <si>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</si>
  <si>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</si>
  <si>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</si>
  <si>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</si>
  <si>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</si>
  <si>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</si>
  <si>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</si>
  <si>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</si>
  <si>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</si>
  <si>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</si>
  <si>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</si>
  <si>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</si>
  <si>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</si>
  <si>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</si>
  <si>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</si>
  <si>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</si>
  <si>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</si>
  <si>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</si>
  <si>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</si>
  <si>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</si>
  <si>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</si>
  <si>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</si>
  <si>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</si>
  <si>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</si>
  <si>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</si>
  <si>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</si>
  <si>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</si>
  <si>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</si>
  <si>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</si>
  <si>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</si>
  <si>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</si>
  <si>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</si>
  <si>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</si>
  <si>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</si>
  <si>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</si>
  <si>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</si>
  <si>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</si>
  <si>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</si>
  <si>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</si>
  <si>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</si>
  <si>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</si>
  <si>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</si>
  <si>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</si>
  <si>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</si>
  <si>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</si>
  <si>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</si>
  <si>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</si>
  <si>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</si>
  <si>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</si>
  <si>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</si>
  <si>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</si>
  <si>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</si>
  <si>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</si>
  <si>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</si>
  <si>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</si>
  <si>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</si>
  <si>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</si>
  <si>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</si>
  <si>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</si>
  <si>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</si>
  <si>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</si>
  <si>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</si>
  <si>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</si>
  <si>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</si>
  <si>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</si>
  <si>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</si>
  <si>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</si>
  <si>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</si>
  <si>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</si>
  <si>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</si>
  <si>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</si>
  <si>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</si>
  <si>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</si>
  <si>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</si>
  <si>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</si>
  <si>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</si>
  <si>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</si>
  <si>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</si>
  <si>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</si>
  <si>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</si>
  <si>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</si>
  <si>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</si>
  <si>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</si>
  <si>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</si>
  <si>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</si>
  <si>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</si>
  <si>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</si>
  <si>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</si>
  <si>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</si>
  <si>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</si>
  <si>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</si>
  <si>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</si>
  <si>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</si>
  <si>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</si>
  <si>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</si>
  <si>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</si>
  <si>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</si>
  <si>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</si>
  <si>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</si>
  <si>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</si>
  <si>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</si>
  <si>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</si>
  <si>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</si>
  <si>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</si>
  <si>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</si>
  <si>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</si>
  <si>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</si>
  <si>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</si>
  <si>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</si>
  <si>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</si>
  <si>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</si>
  <si>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</si>
  <si>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</si>
  <si>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</si>
  <si>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</si>
  <si>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</si>
  <si>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</si>
  <si>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</si>
  <si>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</si>
  <si>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</si>
  <si>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</si>
  <si>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</si>
  <si>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</si>
  <si>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</si>
  <si>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</si>
  <si>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</si>
  <si>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</si>
  <si>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</si>
  <si>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</si>
  <si>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</si>
  <si>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</si>
  <si>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</si>
  <si>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</si>
  <si>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</si>
  <si>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</si>
  <si>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</si>
  <si>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</si>
  <si>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</si>
  <si>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</si>
  <si>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</si>
  <si>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</si>
  <si>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</si>
  <si>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</si>
  <si>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</si>
  <si>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</si>
  <si>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</si>
  <si>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</si>
  <si>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</si>
  <si>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</si>
  <si>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</si>
  <si>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</si>
  <si>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</si>
  <si>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</si>
  <si>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</si>
  <si>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</si>
  <si>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</si>
  <si>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</si>
  <si>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</si>
  <si>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</si>
  <si>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</si>
  <si>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</si>
  <si>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</si>
  <si>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</si>
  <si>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</si>
  <si>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</si>
  <si>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</si>
  <si>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</si>
  <si>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</si>
  <si>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</si>
  <si>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</si>
  <si>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</si>
  <si>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</si>
  <si>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</si>
  <si>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</si>
  <si>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</si>
  <si>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</si>
  <si>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</si>
  <si>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</si>
  <si>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</si>
  <si>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</si>
  <si>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</si>
  <si>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</si>
  <si>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</si>
  <si>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</si>
  <si>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</si>
  <si>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</si>
  <si>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</si>
  <si>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</si>
  <si>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</si>
  <si>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</si>
  <si>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</si>
  <si>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</si>
  <si>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</si>
  <si>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</si>
  <si>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</si>
  <si>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</si>
  <si>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</si>
  <si>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</si>
  <si>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</si>
  <si>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</si>
  <si>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</si>
  <si>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</si>
  <si>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</si>
  <si>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</si>
  <si>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</si>
  <si>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</si>
  <si>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</si>
  <si>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</si>
  <si>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</si>
  <si>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</si>
  <si>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</si>
  <si>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</si>
  <si>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</si>
  <si>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</si>
  <si>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</si>
  <si>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</si>
  <si>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</si>
  <si>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</si>
  <si>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</si>
  <si>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</si>
  <si>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</si>
  <si>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</si>
  <si>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</si>
  <si>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</si>
  <si>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</si>
  <si>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</si>
  <si>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</si>
  <si>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</si>
  <si>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</si>
  <si>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</si>
  <si>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</si>
  <si>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</si>
  <si>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</si>
  <si>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</si>
  <si>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</si>
  <si>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</si>
  <si>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</si>
  <si>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</si>
  <si>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</si>
  <si>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</si>
  <si>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</si>
  <si>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</si>
  <si>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</si>
  <si>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</si>
  <si>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</si>
  <si>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</si>
  <si>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</si>
  <si>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</si>
  <si>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</si>
  <si>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</si>
  <si>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</si>
  <si>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</si>
  <si>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</si>
  <si>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</si>
  <si>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</si>
  <si>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</si>
  <si>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</si>
  <si>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</si>
  <si>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</si>
  <si>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</si>
  <si>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</si>
  <si>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</si>
  <si>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</si>
  <si>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</si>
  <si>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</si>
  <si>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</si>
  <si>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</si>
  <si>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</si>
  <si>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</si>
  <si>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</si>
  <si>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</si>
  <si>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</si>
  <si>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</si>
  <si>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</si>
  <si>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</si>
  <si>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</si>
  <si>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</si>
  <si>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</si>
  <si>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</si>
  <si>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</si>
  <si>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</si>
  <si>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</si>
  <si>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</si>
  <si>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</si>
  <si>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</si>
  <si>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</si>
  <si>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</si>
  <si>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</si>
  <si>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</si>
  <si>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</si>
  <si>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</si>
  <si>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</si>
  <si>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</si>
  <si>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</si>
  <si>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</si>
  <si>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</si>
  <si>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</si>
  <si>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</si>
  <si>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</si>
  <si>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</si>
  <si>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</si>
  <si>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</si>
  <si>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</si>
  <si>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</si>
  <si>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</si>
  <si>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</si>
  <si>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</si>
  <si>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</si>
  <si>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</si>
  <si>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</si>
  <si>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</si>
  <si>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</si>
  <si>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</si>
  <si>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</si>
  <si>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</si>
  <si>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</si>
  <si>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</si>
  <si>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</si>
  <si>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</si>
  <si>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</si>
  <si>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</si>
  <si>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</si>
  <si>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</si>
  <si>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</si>
  <si>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</si>
  <si>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</si>
  <si>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</si>
  <si>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</si>
  <si>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</si>
  <si>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</si>
  <si>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</si>
  <si>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</si>
  <si>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</si>
  <si>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</si>
  <si>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</si>
  <si>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</si>
  <si>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</si>
  <si>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</si>
  <si>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</si>
  <si>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</si>
  <si>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</si>
  <si>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</si>
  <si>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</si>
  <si>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</si>
  <si>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</si>
  <si>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</si>
  <si>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</si>
  <si>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</si>
  <si>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</si>
  <si>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</si>
  <si>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</si>
  <si>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</si>
  <si>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</si>
  <si>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</si>
  <si>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</si>
  <si>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</si>
  <si>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</si>
  <si>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</si>
  <si>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</si>
  <si>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</si>
  <si>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</si>
  <si>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</si>
  <si>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</si>
  <si>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</si>
  <si>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</si>
  <si>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</si>
  <si>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</si>
  <si>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</si>
  <si>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</si>
  <si>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</si>
  <si>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</si>
  <si>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</si>
  <si>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</si>
  <si>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</si>
  <si>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</si>
  <si>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</si>
  <si>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</si>
  <si>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</si>
  <si>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</si>
  <si>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</si>
  <si>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</si>
  <si>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</si>
  <si>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</si>
  <si>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</si>
  <si>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</si>
  <si>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</si>
  <si>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</si>
  <si>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</si>
  <si>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</si>
  <si>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</si>
  <si>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</si>
  <si>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</si>
  <si>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</si>
  <si>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</si>
  <si>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</si>
  <si>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</si>
  <si>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</si>
  <si>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</si>
  <si>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</si>
  <si>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</si>
  <si>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</si>
  <si>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</si>
  <si>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</si>
  <si>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</si>
  <si>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</si>
  <si>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</si>
  <si>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</si>
  <si>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</si>
  <si>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</si>
  <si>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</si>
  <si>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</si>
  <si>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</si>
  <si>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</si>
  <si>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</si>
  <si>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</si>
  <si>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</si>
  <si>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</si>
  <si>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</si>
  <si>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</si>
  <si>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</si>
  <si>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</si>
  <si>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</si>
  <si>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</si>
  <si>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</si>
  <si>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</si>
  <si>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</si>
  <si>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</si>
  <si>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</si>
  <si>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</si>
  <si>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</si>
  <si>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</si>
  <si>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</si>
  <si>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</si>
  <si>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</si>
  <si>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</si>
  <si>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</si>
  <si>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</si>
  <si>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</si>
  <si>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</si>
  <si>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</si>
  <si>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</si>
  <si>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</si>
  <si>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</si>
  <si>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</si>
  <si>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</si>
  <si>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</si>
  <si>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</si>
  <si>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</si>
  <si>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</si>
  <si>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</si>
  <si>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</si>
  <si>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</si>
  <si>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</si>
  <si>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</si>
  <si>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</si>
  <si>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</si>
  <si>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</si>
  <si>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</si>
  <si>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</si>
  <si>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</si>
  <si>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</si>
  <si>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</si>
  <si>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</si>
  <si>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</si>
  <si>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</si>
  <si>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</si>
  <si>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</si>
  <si>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</si>
  <si>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</si>
  <si>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</si>
  <si>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</si>
  <si>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</si>
  <si>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</si>
  <si>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</si>
  <si>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</si>
  <si>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</si>
  <si>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</si>
  <si>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</si>
  <si>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</si>
  <si>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</si>
  <si>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</si>
  <si>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</si>
  <si>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</si>
  <si>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</si>
  <si>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</si>
  <si>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</si>
  <si>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</si>
  <si>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</si>
  <si>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</si>
  <si>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</si>
  <si>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</si>
  <si>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</si>
  <si>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</si>
  <si>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</si>
  <si>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</si>
  <si>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</si>
  <si>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</si>
  <si>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</si>
  <si>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</si>
  <si>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</si>
  <si>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</si>
  <si>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</si>
  <si>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</si>
  <si>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</si>
  <si>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</si>
  <si>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</si>
  <si>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</si>
  <si>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</si>
  <si>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</si>
  <si>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</si>
  <si>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</si>
  <si>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</si>
  <si>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</si>
  <si>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</si>
  <si>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</si>
  <si>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</si>
  <si>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</si>
  <si>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</si>
  <si>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</si>
  <si>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</si>
  <si>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</si>
  <si>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</si>
  <si>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</si>
  <si>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</si>
  <si>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</si>
  <si>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</si>
  <si>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</si>
  <si>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</si>
  <si>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</si>
  <si>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</si>
  <si>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</si>
  <si>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</si>
  <si>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</si>
  <si>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</si>
  <si>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</si>
  <si>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</si>
  <si>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</si>
  <si>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</si>
  <si>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</si>
  <si>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</si>
  <si>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</si>
  <si>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</si>
  <si>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</si>
  <si>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</si>
  <si>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</si>
  <si>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</si>
  <si>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</si>
  <si>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</si>
  <si>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</si>
  <si>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</si>
  <si>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</si>
  <si>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</si>
  <si>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</si>
  <si>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</si>
  <si>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</si>
  <si>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</si>
  <si>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</si>
  <si>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</si>
  <si>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</si>
  <si>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</si>
  <si>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</si>
  <si>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</si>
  <si>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</si>
  <si>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</si>
  <si>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</si>
  <si>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</si>
  <si>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</si>
  <si>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</si>
  <si>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</si>
  <si>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</si>
  <si>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</si>
  <si>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</si>
  <si>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</si>
  <si>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</si>
  <si>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</si>
  <si>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</si>
  <si>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</si>
  <si>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</si>
  <si>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</si>
  <si>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</si>
  <si>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</si>
  <si>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</si>
  <si>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</si>
  <si>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</si>
  <si>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</si>
  <si>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</si>
  <si>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</si>
  <si>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</si>
  <si>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</si>
  <si>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</si>
  <si>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</si>
  <si>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</si>
  <si>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</si>
  <si>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</si>
  <si>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</si>
  <si>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</si>
  <si>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</si>
  <si>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</si>
  <si>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</si>
  <si>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</si>
  <si>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</si>
  <si>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</si>
  <si>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</si>
  <si>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</si>
  <si>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</si>
  <si>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</si>
  <si>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</si>
  <si>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</si>
  <si>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</si>
  <si>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</si>
  <si>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</si>
  <si>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</si>
  <si>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</si>
  <si>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</si>
  <si>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</si>
  <si>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</si>
  <si>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</si>
  <si>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</si>
  <si>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</si>
  <si>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</si>
  <si>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</si>
  <si>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</si>
  <si>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</si>
  <si>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</si>
  <si>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</si>
  <si>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</si>
  <si>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</si>
  <si>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</si>
  <si>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</si>
  <si>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</si>
  <si>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</si>
  <si>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</si>
  <si>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</si>
  <si>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</si>
  <si>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</si>
  <si>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</si>
  <si>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</si>
  <si>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</si>
  <si>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</si>
  <si>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</si>
  <si>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</si>
  <si>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</si>
  <si>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</si>
  <si>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</si>
  <si>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</si>
  <si>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</si>
  <si>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</si>
  <si>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</si>
  <si>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</si>
  <si>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</si>
  <si>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</si>
  <si>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</si>
  <si>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</si>
  <si>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</si>
  <si>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</si>
  <si>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</si>
  <si>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</si>
  <si>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</si>
  <si>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</si>
  <si>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</si>
  <si>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</si>
  <si>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</si>
  <si>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</si>
  <si>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</si>
  <si>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</si>
  <si>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</si>
  <si>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</si>
  <si>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</si>
  <si>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</si>
  <si>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</si>
  <si>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</si>
  <si>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</si>
  <si>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</si>
  <si>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</si>
  <si>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</si>
  <si>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</si>
  <si>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</si>
  <si>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</si>
  <si>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</si>
  <si>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</si>
  <si>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</si>
  <si>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</si>
  <si>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</si>
  <si>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</si>
  <si>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</si>
  <si>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</si>
  <si>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</si>
  <si>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</si>
  <si>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</si>
  <si>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</si>
  <si>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</si>
  <si>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</si>
  <si>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</si>
  <si>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</si>
  <si>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</si>
  <si>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</si>
  <si>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</si>
  <si>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</si>
  <si>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</si>
  <si>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</si>
  <si>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</si>
  <si>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</si>
  <si>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</si>
  <si>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</si>
  <si>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</si>
  <si>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</si>
  <si>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</si>
  <si>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</si>
  <si>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</si>
  <si>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</si>
  <si>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</si>
  <si>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</si>
  <si>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</si>
  <si>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</si>
  <si>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</si>
  <si>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</si>
  <si>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</si>
  <si>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</si>
  <si>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</si>
  <si>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</si>
  <si>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</si>
  <si>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</si>
  <si>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</si>
  <si>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</si>
  <si>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</si>
  <si>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</si>
  <si>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</si>
  <si>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</si>
  <si>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</si>
  <si>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</si>
  <si>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</si>
  <si>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</si>
  <si>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</si>
  <si>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</si>
  <si>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</si>
  <si>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</si>
  <si>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</si>
  <si>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</si>
  <si>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</si>
  <si>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</si>
  <si>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</si>
  <si>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</si>
  <si>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</si>
  <si>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</si>
  <si>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</si>
  <si>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</si>
  <si>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</si>
  <si>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</si>
  <si>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</si>
  <si>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</si>
  <si>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</si>
  <si>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</si>
  <si>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</si>
  <si>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</si>
  <si>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</si>
  <si>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</si>
  <si>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</si>
  <si>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</si>
  <si>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</si>
  <si>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</si>
  <si>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</si>
  <si>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</si>
  <si>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</si>
  <si>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</si>
  <si>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</si>
  <si>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</si>
  <si>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</si>
  <si>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</si>
  <si>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</si>
  <si>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</si>
  <si>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</si>
  <si>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</si>
  <si>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</si>
  <si>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</si>
  <si>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</si>
  <si>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</si>
  <si>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</si>
  <si>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</si>
  <si>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</si>
  <si>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</si>
  <si>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</si>
  <si>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</si>
  <si>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</si>
  <si>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</si>
  <si>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</si>
  <si>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</si>
  <si>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</si>
  <si>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</si>
  <si>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</si>
  <si>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</si>
  <si>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</si>
  <si>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</si>
  <si>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</si>
  <si>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</si>
  <si>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</si>
  <si>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</si>
  <si>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</si>
  <si>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</si>
  <si>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</si>
  <si>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</si>
  <si>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</si>
  <si>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</si>
  <si>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</si>
  <si>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</si>
  <si>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</si>
  <si>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</si>
  <si>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</si>
  <si>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</si>
  <si>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</si>
  <si>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</si>
  <si>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</si>
  <si>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</si>
  <si>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</si>
  <si>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</si>
  <si>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</si>
  <si>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</si>
  <si>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</si>
  <si>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</si>
  <si>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</si>
  <si>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</si>
  <si>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</si>
  <si>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</si>
  <si>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</si>
  <si>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</si>
  <si>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</si>
  <si>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</si>
  <si>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</si>
  <si>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</si>
  <si>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</si>
  <si>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</si>
  <si>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</si>
  <si>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</si>
  <si>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</si>
  <si>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</si>
  <si>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</si>
  <si>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</si>
  <si>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</si>
  <si>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</si>
  <si>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</si>
  <si>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</si>
  <si>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</si>
  <si>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</si>
  <si>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</si>
  <si>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</si>
  <si>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</si>
  <si>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</si>
  <si>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</si>
  <si>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</si>
  <si>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</si>
  <si>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</si>
  <si>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</si>
  <si>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</si>
  <si>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</si>
  <si>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</si>
  <si>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</si>
  <si>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</si>
  <si>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</si>
  <si>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</si>
  <si>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</si>
  <si>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</si>
  <si>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</si>
  <si>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</si>
  <si>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</si>
  <si>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</si>
  <si>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</si>
  <si>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</si>
  <si>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</si>
  <si>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</si>
  <si>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</si>
  <si>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</si>
  <si>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</si>
  <si>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</si>
  <si>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</si>
  <si>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</si>
  <si>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</si>
  <si>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</si>
  <si>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</si>
  <si>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</si>
  <si>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</si>
  <si>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</si>
  <si>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</si>
  <si>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</si>
  <si>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</si>
  <si>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</si>
  <si>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</si>
  <si>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</si>
  <si>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</si>
  <si>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</si>
  <si>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</si>
  <si>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</si>
  <si>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</si>
  <si>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</si>
  <si>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</si>
  <si>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</si>
  <si>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</si>
  <si>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</si>
  <si>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</si>
  <si>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</si>
  <si>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</si>
  <si>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</si>
  <si>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</si>
  <si>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</si>
  <si>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</si>
  <si>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</si>
  <si>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</si>
  <si>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</si>
  <si>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</si>
  <si>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</si>
  <si>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</si>
  <si>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</si>
  <si>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</si>
  <si>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</si>
  <si>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</si>
  <si>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</si>
  <si>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</si>
  <si>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</si>
  <si>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</si>
  <si>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</si>
  <si>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</si>
  <si>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</si>
  <si>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</si>
  <si>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</si>
  <si>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</si>
  <si>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</si>
  <si>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</si>
  <si>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</si>
  <si>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</si>
  <si>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</si>
  <si>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</si>
  <si>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</si>
  <si>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</si>
  <si>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</si>
  <si>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</si>
  <si>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</si>
  <si>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</si>
  <si>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</si>
  <si>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</si>
  <si>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</si>
  <si>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</si>
  <si>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</si>
  <si>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</si>
  <si>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</si>
  <si>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</si>
  <si>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</si>
  <si>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</si>
  <si>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</si>
  <si>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</si>
  <si>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</si>
  <si>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</si>
  <si>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</si>
  <si>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</si>
  <si>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</si>
  <si>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</si>
  <si>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</si>
  <si>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</si>
  <si>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</si>
  <si>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</si>
  <si>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</si>
  <si>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</si>
  <si>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</si>
  <si>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</si>
  <si>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</si>
  <si>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</si>
  <si>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</si>
  <si>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</si>
  <si>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</si>
  <si>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</si>
  <si>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</si>
  <si>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</si>
  <si>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</si>
  <si>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</si>
  <si>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</si>
  <si>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</si>
  <si>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</si>
  <si>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</si>
  <si>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</si>
  <si>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</si>
  <si>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</si>
  <si>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</si>
  <si>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</si>
  <si>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</si>
  <si>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</si>
  <si>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</si>
  <si>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</si>
  <si>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</si>
  <si>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</si>
  <si>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</si>
  <si>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</si>
  <si>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</si>
  <si>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</si>
  <si>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</si>
  <si>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</si>
  <si>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</si>
  <si>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</si>
  <si>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</si>
  <si>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</si>
  <si>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</si>
  <si>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</si>
  <si>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</si>
  <si>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</si>
  <si>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</si>
  <si>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</si>
  <si>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</si>
  <si>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</si>
  <si>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</si>
  <si>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</si>
  <si>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</si>
  <si>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</si>
  <si>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</si>
  <si>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</si>
  <si>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</si>
  <si>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</si>
  <si>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</si>
  <si>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</si>
  <si>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</si>
  <si>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</si>
  <si>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</si>
  <si>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</si>
  <si>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</si>
  <si>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</si>
  <si>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</si>
  <si>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</si>
  <si>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</si>
  <si>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</si>
  <si>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</si>
  <si>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</si>
  <si>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</si>
  <si>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</si>
  <si>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</si>
  <si>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</si>
  <si>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</si>
  <si>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</si>
  <si>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</si>
  <si>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</si>
  <si>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</si>
  <si>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</si>
  <si>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</si>
  <si>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</si>
  <si>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</si>
  <si>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</si>
  <si>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</si>
  <si>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</si>
  <si>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</si>
  <si>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</si>
  <si>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</si>
  <si>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</si>
  <si>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</si>
  <si>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</si>
  <si>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</si>
  <si>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</si>
  <si>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</si>
  <si>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</si>
  <si>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</si>
  <si>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</si>
  <si>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</si>
  <si>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</si>
  <si>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</si>
  <si>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</si>
  <si>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</si>
  <si>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</si>
  <si>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</si>
  <si>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</si>
  <si>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</si>
  <si>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</si>
  <si>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</si>
  <si>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</si>
  <si>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</si>
  <si>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</si>
  <si>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</si>
  <si>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</si>
  <si>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</si>
  <si>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</si>
  <si>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</si>
  <si>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</si>
  <si>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</si>
  <si>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</si>
  <si>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</si>
  <si>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</si>
  <si>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</si>
  <si>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</si>
  <si>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</si>
  <si>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</si>
  <si>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</si>
  <si>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</si>
  <si>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</si>
  <si>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</si>
  <si>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</si>
  <si>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</si>
  <si>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</si>
  <si>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</si>
  <si>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</si>
  <si>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</si>
  <si>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</si>
  <si>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</si>
  <si>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</si>
  <si>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</si>
  <si>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</si>
  <si>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</si>
  <si>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</si>
  <si>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</si>
  <si>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</si>
  <si>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</si>
  <si>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</si>
  <si>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</si>
  <si>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</si>
  <si>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</si>
  <si>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</si>
  <si>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</si>
  <si>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</si>
  <si>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</si>
  <si>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</si>
  <si>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</si>
  <si>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</si>
  <si>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</si>
  <si>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</si>
  <si>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</si>
  <si>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</si>
  <si>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</si>
  <si>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</si>
  <si>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</si>
  <si>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</si>
  <si>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</si>
  <si>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</si>
  <si>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</si>
  <si>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</si>
  <si>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</si>
  <si>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</si>
  <si>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</si>
  <si>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</si>
  <si>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</si>
  <si>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</si>
  <si>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</si>
  <si>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</si>
  <si>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</si>
  <si>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</si>
  <si>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</si>
  <si>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</si>
  <si>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</si>
  <si>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</si>
  <si>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</si>
  <si>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</si>
  <si>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</si>
  <si>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</si>
  <si>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</si>
  <si>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</si>
  <si>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</si>
  <si>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</si>
  <si>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</si>
  <si>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</si>
  <si>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</si>
  <si>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</si>
  <si>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</si>
  <si>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</si>
  <si>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</si>
  <si>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</si>
  <si>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</si>
  <si>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</si>
  <si>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</si>
  <si>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</si>
  <si>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</si>
  <si>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</si>
  <si>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</si>
  <si>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</si>
  <si>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</si>
  <si>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</si>
  <si>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</si>
  <si>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</si>
  <si>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</si>
  <si>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</si>
  <si>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</si>
  <si>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</si>
  <si>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</si>
  <si>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</si>
  <si>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</si>
  <si>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</si>
  <si>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</si>
  <si>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</si>
  <si>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</si>
  <si>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</si>
  <si>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</si>
  <si>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</si>
  <si>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</si>
  <si>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</si>
  <si>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</si>
  <si>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</si>
  <si>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</si>
  <si>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</si>
  <si>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</si>
  <si>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</si>
  <si>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</si>
  <si>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</si>
  <si>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</si>
  <si>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</si>
  <si>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</si>
  <si>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</si>
  <si>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</si>
  <si>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</si>
  <si>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</si>
  <si>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</si>
  <si>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</si>
  <si>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</si>
  <si>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</si>
  <si>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</si>
  <si>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</si>
  <si>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</si>
  <si>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</si>
  <si>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</si>
  <si>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</si>
  <si>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</si>
  <si>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</si>
  <si>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</si>
  <si>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</si>
  <si>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</si>
  <si>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</si>
  <si>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</si>
  <si>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</si>
  <si>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</si>
  <si>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</si>
  <si>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</si>
  <si>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</si>
  <si>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</si>
  <si>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</si>
  <si>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</si>
  <si>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</si>
  <si>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</si>
  <si>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</si>
  <si>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</si>
  <si>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</si>
  <si>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</si>
  <si>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</si>
  <si>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</si>
  <si>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</si>
  <si>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</si>
  <si>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</si>
  <si>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</si>
  <si>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</si>
  <si>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</si>
  <si>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</si>
  <si>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</si>
  <si>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</si>
  <si>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</si>
  <si>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</si>
  <si>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</si>
  <si>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</si>
  <si>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</si>
  <si>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</si>
  <si>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</si>
  <si>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</si>
  <si>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</si>
  <si>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</si>
  <si>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</si>
  <si>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</si>
  <si>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</si>
  <si>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</si>
  <si>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</si>
  <si>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</si>
  <si>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</si>
  <si>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</si>
  <si>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</si>
  <si>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</si>
  <si>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</si>
  <si>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</si>
  <si>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</si>
  <si>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</si>
  <si>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</si>
  <si>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</si>
  <si>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</si>
  <si>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</si>
  <si>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</si>
  <si>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</si>
  <si>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</si>
  <si>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</si>
  <si>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</si>
  <si>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</si>
  <si>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</si>
  <si>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</si>
  <si>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</si>
  <si>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</si>
  <si>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</si>
  <si>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</si>
  <si>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</si>
  <si>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</si>
  <si>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</si>
  <si>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</si>
  <si>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</si>
  <si>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</si>
  <si>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</si>
  <si>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</si>
  <si>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</si>
  <si>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</si>
  <si>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</si>
  <si>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</si>
  <si>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</si>
  <si>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</si>
  <si>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</si>
  <si>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</si>
  <si>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</si>
  <si>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</si>
  <si>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</si>
  <si>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</si>
  <si>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</si>
  <si>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</si>
  <si>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</si>
  <si>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</si>
  <si>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</si>
  <si>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</si>
  <si>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</si>
  <si>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</si>
  <si>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</si>
  <si>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</si>
  <si>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</si>
  <si>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</si>
  <si>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</si>
  <si>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</si>
  <si>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</si>
  <si>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</si>
  <si>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</si>
  <si>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</si>
  <si>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</si>
  <si>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</si>
  <si>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</si>
  <si>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</si>
  <si>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</si>
  <si>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</si>
  <si>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</si>
  <si>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</si>
  <si>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</si>
  <si>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</si>
  <si>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</si>
  <si>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</si>
  <si>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</si>
  <si>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</si>
  <si>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</si>
  <si>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</si>
  <si>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</si>
  <si>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</si>
  <si>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</si>
  <si>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</si>
  <si>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</si>
  <si>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</si>
  <si>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</si>
  <si>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</si>
  <si>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</si>
  <si>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</si>
  <si>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</si>
  <si>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</si>
  <si>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</si>
  <si>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</si>
  <si>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</si>
  <si>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</si>
  <si>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</si>
  <si>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</si>
  <si>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</si>
  <si>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</si>
  <si>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</si>
  <si>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</si>
  <si>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</si>
  <si>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</si>
  <si>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</si>
  <si>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</si>
  <si>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</si>
  <si>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</si>
  <si>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</si>
  <si>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</si>
  <si>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</si>
  <si>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</si>
  <si>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</si>
  <si>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</si>
  <si>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</si>
  <si>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</si>
  <si>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</si>
  <si>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</si>
  <si>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</si>
  <si>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</si>
  <si>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</si>
  <si>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</si>
  <si>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</si>
  <si>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</si>
  <si>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</si>
  <si>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</si>
  <si>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</si>
  <si>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</si>
  <si>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</si>
  <si>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</si>
  <si>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</si>
  <si>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</si>
  <si>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</si>
  <si>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</si>
  <si>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</si>
  <si>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</si>
  <si>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</si>
  <si>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</si>
  <si>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</si>
  <si>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</si>
  <si>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</si>
  <si>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</si>
  <si>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</si>
  <si>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</si>
  <si>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</si>
  <si>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</si>
  <si>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</si>
  <si>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</si>
  <si>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</si>
  <si>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</si>
  <si>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</si>
  <si>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</si>
  <si>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</si>
  <si>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</si>
  <si>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</si>
  <si>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</si>
  <si>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</si>
  <si>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</si>
  <si>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</si>
  <si>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</si>
  <si>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</si>
  <si>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</si>
  <si>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</si>
  <si>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</si>
  <si>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</si>
  <si>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</si>
  <si>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</si>
  <si>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</si>
  <si>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</si>
  <si>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</si>
  <si>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</si>
  <si>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</si>
  <si>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</si>
  <si>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</si>
  <si>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</si>
  <si>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</si>
  <si>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</si>
  <si>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</si>
  <si>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</si>
  <si>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</si>
  <si>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</si>
  <si>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</si>
  <si>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</si>
  <si>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</si>
  <si>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</si>
  <si>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</si>
  <si>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</si>
  <si>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</si>
  <si>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</si>
  <si>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</si>
  <si>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</si>
  <si>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</si>
  <si>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</si>
  <si>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</si>
  <si>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</si>
  <si>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</si>
  <si>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</si>
  <si>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</si>
  <si>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</si>
  <si>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</si>
  <si>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</si>
  <si>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</si>
  <si>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</si>
  <si>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</si>
  <si>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</si>
  <si>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</si>
  <si>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</si>
  <si>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</si>
  <si>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</si>
  <si>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</si>
  <si>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</si>
  <si>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</si>
  <si>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</si>
  <si>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</si>
  <si>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</si>
  <si>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</si>
  <si>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</si>
  <si>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</si>
  <si>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</si>
  <si>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</si>
  <si>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</si>
  <si>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</si>
  <si>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</si>
  <si>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</si>
  <si>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</si>
  <si>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</si>
  <si>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</si>
  <si>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</si>
  <si>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</si>
  <si>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</si>
  <si>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</si>
  <si>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</si>
  <si>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</si>
  <si>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</si>
  <si>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</si>
  <si>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</si>
  <si>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</si>
  <si>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</si>
  <si>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</si>
  <si>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</si>
  <si>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</si>
  <si>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</si>
  <si>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</si>
  <si>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</si>
  <si>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</si>
  <si>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</si>
  <si>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</si>
  <si>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</si>
  <si>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</si>
  <si>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</si>
  <si>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</si>
  <si>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</si>
  <si>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</si>
  <si>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</si>
  <si>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</si>
  <si>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</si>
  <si>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</si>
  <si>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</si>
  <si>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</si>
  <si>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</si>
  <si>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</si>
  <si>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</si>
  <si>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</si>
  <si>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</si>
  <si>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</si>
  <si>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</si>
  <si>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</si>
  <si>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</si>
  <si>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</si>
  <si>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</si>
  <si>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</si>
  <si>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</si>
  <si>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</si>
  <si>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</si>
  <si>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</si>
  <si>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</si>
  <si>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</si>
  <si>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</si>
  <si>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</si>
  <si>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</si>
  <si>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</si>
  <si>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</si>
  <si>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</si>
  <si>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</si>
  <si>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</si>
  <si>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</si>
  <si>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</si>
  <si>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</si>
  <si>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</si>
  <si>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</si>
  <si>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</si>
  <si>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</si>
  <si>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</si>
  <si>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</si>
  <si>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</si>
  <si>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</si>
  <si>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</si>
  <si>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</si>
  <si>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</si>
  <si>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</si>
  <si>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</si>
  <si>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</si>
  <si>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</si>
  <si>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</si>
  <si>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</si>
  <si>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</si>
  <si>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</si>
  <si>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</si>
  <si>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</si>
  <si>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</si>
  <si>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</si>
  <si>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</si>
  <si>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</si>
  <si>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</si>
  <si>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</si>
  <si>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</si>
  <si>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</si>
  <si>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</si>
  <si>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</si>
  <si>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</si>
  <si>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</si>
  <si>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</si>
  <si>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</si>
  <si>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</si>
  <si>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</si>
  <si>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</si>
  <si>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</si>
  <si>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</si>
  <si>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</si>
  <si>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</si>
  <si>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</si>
  <si>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</si>
  <si>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</si>
  <si>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</si>
  <si>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</si>
  <si>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</si>
  <si>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</si>
  <si>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</si>
  <si>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</si>
  <si>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</si>
  <si>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</si>
  <si>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</si>
  <si>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</si>
  <si>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</si>
  <si>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</si>
  <si>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</si>
  <si>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</si>
  <si>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</si>
  <si>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</si>
  <si>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</si>
  <si>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</si>
  <si>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</si>
  <si>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</si>
  <si>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</si>
  <si>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</si>
  <si>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</si>
  <si>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</si>
  <si>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</si>
  <si>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</si>
  <si>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</si>
  <si>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</si>
  <si>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</si>
  <si>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</si>
  <si>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</si>
  <si>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</si>
  <si>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</si>
  <si>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</si>
  <si>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</si>
  <si>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</si>
  <si>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</si>
  <si>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</si>
  <si>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</si>
  <si>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</si>
  <si>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</si>
  <si>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</si>
  <si>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</si>
  <si>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</si>
  <si>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</si>
  <si>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</si>
  <si>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</si>
  <si>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</si>
  <si>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</si>
  <si>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</si>
  <si>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</si>
  <si>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</si>
  <si>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</si>
  <si>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</si>
  <si>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</si>
  <si>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</si>
  <si>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</si>
  <si>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</si>
  <si>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</si>
  <si>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</si>
  <si>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</si>
  <si>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</si>
  <si>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</si>
  <si>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</si>
  <si>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</si>
  <si>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</si>
  <si>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</si>
  <si>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</si>
  <si>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</si>
  <si>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</si>
  <si>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</si>
  <si>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</si>
  <si>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</si>
  <si>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</si>
  <si>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</si>
  <si>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</si>
  <si>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</si>
  <si>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</si>
  <si>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</si>
  <si>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</si>
  <si>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</si>
  <si>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</si>
  <si>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</si>
  <si>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</si>
  <si>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</si>
  <si>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</si>
  <si>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</si>
  <si>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</si>
  <si>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</si>
  <si>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</si>
  <si>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</si>
  <si>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</si>
  <si>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</si>
  <si>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</si>
  <si>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</si>
  <si>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</si>
  <si>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</si>
  <si>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</si>
  <si>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</si>
  <si>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</si>
  <si>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</si>
  <si>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</si>
  <si>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</si>
  <si>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</si>
  <si>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</si>
  <si>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</si>
  <si>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</si>
  <si>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</si>
  <si>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</si>
  <si>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</si>
  <si>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</si>
  <si>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</si>
  <si>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</si>
  <si>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</si>
  <si>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</si>
  <si>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</si>
  <si>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</si>
  <si>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</si>
  <si>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</si>
  <si>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</si>
  <si>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</si>
  <si>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</si>
  <si>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</si>
  <si>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</si>
  <si>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</si>
  <si>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</si>
  <si>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</si>
  <si>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</si>
  <si>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</si>
  <si>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</si>
  <si>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</si>
  <si>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</si>
  <si>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</si>
  <si>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</si>
  <si>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</si>
  <si>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</si>
  <si>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</si>
  <si>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</si>
  <si>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</si>
  <si>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</si>
  <si>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</si>
  <si>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</si>
  <si>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</si>
  <si>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</si>
  <si>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</si>
  <si>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</si>
  <si>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</si>
  <si>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</si>
  <si>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</si>
  <si>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</si>
  <si>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</si>
  <si>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</si>
  <si>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</si>
  <si>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</si>
  <si>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</si>
  <si>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</si>
  <si>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</si>
  <si>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</si>
  <si>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</si>
  <si>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</si>
  <si>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</si>
  <si>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</si>
  <si>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</si>
  <si>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</si>
  <si>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</si>
  <si>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</si>
  <si>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</si>
  <si>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</si>
  <si>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</si>
  <si>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</si>
  <si>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</si>
  <si>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</si>
  <si>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</si>
  <si>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</si>
  <si>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</si>
  <si>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</si>
  <si>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</si>
  <si>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</si>
  <si>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</si>
  <si>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</si>
  <si>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</si>
  <si>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</si>
  <si>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</si>
  <si>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</si>
  <si>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</si>
  <si>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</si>
  <si>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</si>
  <si>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</si>
  <si>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</si>
  <si>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</si>
  <si>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</si>
  <si>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</si>
  <si>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</si>
  <si>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</si>
  <si>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</si>
  <si>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</si>
  <si>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</si>
  <si>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</si>
  <si>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</si>
  <si>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</si>
  <si>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</si>
  <si>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</si>
  <si>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</si>
  <si>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</si>
  <si>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</si>
  <si>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</si>
  <si>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</si>
  <si>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</si>
  <si>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</si>
  <si>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</si>
  <si>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</si>
  <si>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</si>
  <si>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</si>
  <si>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</si>
  <si>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</si>
  <si>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</si>
  <si>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</si>
  <si>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</si>
  <si>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</si>
  <si>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</si>
  <si>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</si>
  <si>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</si>
  <si>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</si>
  <si>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</si>
  <si>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</si>
  <si>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</si>
  <si>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</si>
  <si>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</si>
  <si>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</si>
  <si>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</si>
  <si>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</si>
  <si>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</si>
  <si>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</si>
  <si>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</si>
  <si>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</si>
  <si>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</si>
  <si>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</si>
  <si>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</si>
  <si>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</si>
  <si>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</si>
  <si>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</si>
  <si>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</si>
  <si>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</si>
  <si>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</si>
  <si>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</si>
  <si>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</si>
  <si>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</si>
  <si>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</si>
  <si>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</si>
  <si>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</si>
  <si>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</si>
  <si>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</si>
  <si>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</si>
  <si>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</si>
  <si>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</si>
  <si>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</si>
  <si>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</si>
  <si>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</si>
  <si>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</si>
  <si>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</si>
  <si>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</si>
  <si>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</si>
  <si>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</si>
  <si>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</si>
  <si>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</si>
  <si>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</si>
  <si>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</si>
  <si>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</si>
  <si>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</si>
  <si>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</si>
  <si>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</si>
  <si>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</si>
  <si>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</si>
  <si>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</si>
  <si>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</si>
  <si>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</si>
  <si>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</si>
  <si>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</si>
  <si>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</si>
  <si>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</si>
  <si>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</si>
  <si>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</si>
  <si>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</si>
  <si>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</si>
  <si>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</si>
  <si>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</si>
  <si>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</si>
  <si>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</si>
  <si>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</si>
  <si>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</si>
  <si>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</si>
  <si>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</si>
  <si>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</si>
  <si>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</si>
  <si>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</si>
  <si>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</si>
  <si>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</si>
  <si>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</si>
  <si>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</si>
  <si>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</si>
  <si>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</si>
  <si>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</si>
  <si>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</si>
  <si>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</si>
  <si>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</si>
  <si>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</si>
  <si>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</si>
  <si>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</si>
  <si>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</si>
  <si>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</si>
  <si>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</si>
  <si>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</si>
  <si>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</si>
  <si>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</si>
  <si>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</si>
  <si>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</si>
  <si>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</si>
  <si>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</si>
  <si>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</si>
  <si>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</si>
  <si>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</si>
  <si>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</si>
  <si>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</si>
  <si>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</si>
  <si>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</si>
  <si>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</si>
  <si>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</si>
  <si>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</si>
  <si>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</si>
  <si>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</si>
  <si>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</si>
  <si>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</si>
  <si>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</si>
  <si>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</si>
  <si>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</si>
  <si>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</si>
  <si>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</si>
  <si>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</si>
  <si>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</si>
  <si>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</si>
  <si>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</si>
  <si>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</si>
  <si>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</si>
  <si>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</si>
  <si>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</si>
  <si>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</si>
  <si>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</si>
  <si>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</si>
  <si>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</si>
  <si>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</si>
  <si>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</si>
  <si>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</si>
  <si>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</si>
  <si>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</si>
  <si>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</si>
  <si>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</si>
  <si>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</si>
  <si>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</si>
  <si>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</si>
  <si>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</si>
  <si>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</si>
  <si>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</si>
  <si>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</si>
  <si>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</si>
  <si>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</si>
  <si>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</si>
  <si>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</si>
  <si>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</si>
  <si>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</si>
  <si>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</si>
  <si>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</si>
  <si>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</si>
  <si>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</si>
  <si>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</si>
  <si>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</si>
  <si>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</si>
  <si>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</si>
  <si>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</si>
  <si>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</si>
  <si>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</si>
  <si>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</si>
  <si>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</si>
  <si>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</si>
  <si>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</si>
  <si>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</si>
  <si>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</si>
  <si>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</si>
  <si>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</si>
  <si>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</si>
  <si>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</si>
  <si>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</si>
  <si>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</si>
  <si>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</si>
  <si>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</si>
  <si>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</si>
  <si>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</si>
  <si>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</si>
  <si>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</si>
  <si>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</si>
  <si>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</si>
  <si>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</si>
  <si>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</si>
  <si>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</si>
  <si>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</si>
  <si>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</si>
  <si>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</si>
  <si>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</si>
  <si>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</si>
  <si>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</si>
  <si>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</si>
  <si>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</si>
  <si>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</si>
  <si>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</si>
  <si>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</si>
  <si>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</si>
  <si>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</si>
  <si>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</si>
  <si>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</si>
  <si>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</si>
  <si>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</si>
  <si>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</si>
  <si>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</si>
  <si>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</si>
  <si>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</si>
  <si>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</si>
  <si>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</si>
  <si>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</si>
  <si>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</si>
  <si>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</si>
  <si>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</si>
  <si>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</si>
  <si>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</si>
  <si>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</si>
  <si>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</si>
  <si>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</si>
  <si>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</si>
  <si>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</si>
  <si>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</si>
  <si>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</si>
  <si>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</si>
  <si>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</si>
  <si>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</si>
  <si>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</si>
  <si>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</si>
  <si>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</si>
  <si>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</si>
  <si>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</si>
  <si>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</si>
  <si>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</si>
  <si>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</si>
  <si>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</si>
  <si>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</si>
  <si>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</si>
  <si>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</si>
  <si>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</si>
  <si>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</si>
  <si>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</si>
  <si>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</si>
  <si>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</si>
  <si>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</si>
  <si>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</si>
  <si>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</si>
  <si>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</si>
  <si>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</si>
  <si>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</si>
  <si>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</si>
  <si>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</si>
  <si>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</si>
  <si>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</si>
  <si>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</si>
  <si>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</si>
  <si>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</si>
  <si>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</si>
  <si>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</si>
  <si>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</si>
  <si>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</si>
  <si>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</si>
  <si>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</si>
  <si>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</si>
  <si>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</si>
  <si>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</si>
  <si>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</si>
  <si>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</si>
  <si>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</si>
  <si>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</si>
  <si>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</si>
  <si>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</si>
  <si>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</si>
  <si>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</si>
  <si>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</si>
  <si>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</si>
  <si>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</si>
  <si>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</si>
  <si>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</si>
  <si>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</si>
  <si>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</si>
  <si>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</si>
  <si>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</si>
  <si>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</si>
  <si>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</si>
  <si>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</si>
  <si>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</si>
  <si>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</si>
  <si>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</si>
  <si>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</si>
  <si>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</si>
  <si>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</si>
  <si>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</si>
  <si>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</si>
  <si>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</si>
  <si>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</si>
  <si>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</si>
  <si>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</si>
  <si>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</si>
  <si>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</si>
  <si>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</si>
  <si>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</si>
  <si>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</si>
  <si>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</si>
  <si>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</si>
  <si>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</si>
  <si>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</si>
  <si>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</si>
  <si>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</si>
  <si>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</si>
  <si>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</si>
  <si>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</si>
  <si>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</si>
  <si>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</si>
  <si>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</si>
  <si>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</si>
  <si>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</si>
  <si>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</si>
  <si>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</si>
  <si>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</si>
  <si>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</si>
  <si>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</si>
  <si>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</si>
  <si>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</si>
  <si>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</si>
  <si>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</si>
  <si>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</si>
  <si>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</si>
  <si>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</si>
  <si>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</si>
  <si>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</si>
  <si>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</si>
  <si>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</si>
  <si>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</si>
  <si>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</si>
  <si>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</si>
  <si>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</si>
  <si>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</si>
  <si>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</si>
  <si>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</si>
  <si>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</si>
  <si>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</si>
  <si>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</si>
  <si>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</si>
  <si>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</si>
  <si>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</si>
  <si>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</si>
  <si>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</si>
  <si>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</si>
  <si>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</si>
  <si>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</si>
  <si>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</si>
  <si>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</si>
  <si>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</si>
  <si>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</si>
  <si>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</si>
  <si>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</si>
  <si>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</si>
  <si>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</si>
  <si>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</si>
  <si>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</si>
  <si>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</si>
  <si>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</si>
  <si>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</si>
  <si>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</si>
  <si>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</si>
  <si>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</si>
  <si>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</si>
  <si>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</si>
  <si>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</si>
  <si>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</si>
  <si>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</si>
  <si>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</si>
  <si>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</si>
  <si>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</si>
  <si>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</si>
  <si>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</si>
  <si>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</si>
  <si>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</si>
  <si>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</si>
  <si>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</si>
  <si>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</si>
  <si>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</si>
  <si>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</si>
  <si>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</si>
  <si>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</si>
  <si>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</si>
  <si>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</si>
  <si>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</si>
  <si>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</si>
  <si>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</si>
  <si>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</si>
  <si>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</si>
  <si>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</si>
  <si>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</si>
  <si>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</si>
  <si>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</si>
  <si>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</si>
  <si>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</si>
  <si>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</si>
  <si>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</si>
  <si>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</si>
  <si>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</si>
  <si>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</si>
  <si>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</si>
  <si>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</si>
  <si>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</si>
  <si>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</si>
  <si>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</si>
  <si>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</si>
  <si>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</si>
  <si>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</si>
  <si>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</si>
  <si>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</si>
  <si>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</si>
  <si>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</si>
  <si>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</si>
  <si>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</si>
  <si>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</si>
  <si>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</si>
  <si>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</si>
  <si>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</si>
  <si>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</si>
  <si>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</si>
  <si>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</si>
  <si>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</si>
  <si>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</si>
  <si>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</si>
  <si>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</si>
  <si>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</si>
  <si>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</si>
  <si>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</si>
  <si>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</si>
  <si>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</si>
  <si>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</si>
  <si>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</si>
  <si>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</si>
  <si>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</si>
  <si>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</si>
  <si>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</si>
  <si>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</si>
  <si>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</si>
  <si>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</si>
  <si>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</si>
  <si>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</si>
  <si>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</si>
  <si>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</si>
  <si>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</si>
  <si>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</si>
  <si>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</si>
  <si>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</si>
  <si>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</si>
  <si>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</si>
  <si>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</si>
  <si>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</si>
  <si>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</si>
  <si>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</si>
  <si>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</si>
  <si>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</si>
  <si>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</si>
  <si>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</si>
  <si>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</si>
  <si>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</si>
  <si>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</si>
  <si>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</si>
  <si>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</si>
  <si>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</si>
  <si>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</si>
  <si>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</si>
  <si>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</si>
  <si>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</si>
  <si>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</si>
  <si>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</si>
  <si>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</si>
  <si>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</si>
  <si>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</si>
  <si>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</si>
  <si>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</si>
  <si>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</si>
  <si>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</si>
  <si>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</si>
  <si>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</si>
  <si>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</si>
  <si>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</si>
  <si>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</si>
  <si>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</si>
  <si>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</si>
  <si>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</si>
  <si>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</si>
  <si>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</si>
  <si>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</si>
  <si>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</si>
  <si>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</si>
  <si>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</si>
  <si>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</si>
  <si>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</si>
  <si>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</si>
  <si>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</si>
  <si>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</si>
  <si>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</si>
  <si>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</si>
  <si>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</si>
  <si>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</si>
  <si>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</si>
  <si>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</si>
  <si>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</si>
  <si>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</si>
  <si>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</si>
  <si>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</si>
  <si>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</si>
  <si>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</si>
  <si>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</si>
  <si>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</si>
  <si>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</si>
  <si>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</si>
  <si>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</si>
  <si>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</si>
  <si>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</si>
  <si>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</si>
  <si>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</si>
  <si>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</si>
  <si>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</si>
  <si>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</si>
  <si>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</si>
  <si>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</si>
  <si>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</si>
  <si>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</si>
  <si>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</si>
  <si>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</si>
  <si>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</si>
  <si>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</si>
  <si>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</si>
  <si>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</si>
  <si>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</si>
  <si>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</si>
  <si>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</si>
  <si>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</si>
  <si>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</si>
  <si>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</si>
  <si>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</si>
  <si>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</si>
  <si>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</si>
  <si>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</si>
  <si>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</si>
  <si>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</si>
  <si>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</si>
  <si>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</si>
  <si>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</si>
  <si>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</si>
  <si>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</si>
  <si>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</si>
  <si>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</si>
  <si>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</si>
  <si>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</si>
  <si>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</si>
  <si>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</si>
  <si>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</si>
  <si>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</si>
  <si>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</si>
  <si>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</si>
  <si>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</si>
  <si>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</si>
  <si>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</si>
  <si>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</si>
  <si>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</si>
  <si>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</si>
  <si>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</si>
  <si>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</si>
  <si>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</si>
  <si>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</si>
  <si>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</si>
  <si>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</si>
  <si>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</si>
  <si>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</si>
  <si>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</si>
  <si>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</si>
  <si>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</si>
  <si>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</si>
  <si>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</si>
  <si>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</si>
  <si>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</si>
  <si>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</si>
  <si>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</si>
  <si>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</si>
  <si>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</si>
  <si>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</si>
  <si>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</si>
  <si>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</si>
  <si>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</si>
  <si>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</si>
  <si>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</si>
  <si>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</si>
  <si>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</si>
  <si>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</si>
  <si>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</si>
  <si>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</si>
  <si>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</si>
  <si>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</si>
  <si>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</si>
  <si>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</si>
  <si>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</si>
  <si>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</si>
  <si>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</si>
  <si>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</si>
  <si>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</si>
  <si>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</si>
  <si>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</si>
  <si>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</si>
  <si>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</si>
  <si>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</si>
  <si>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</si>
  <si>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</si>
  <si>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</si>
  <si>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</si>
  <si>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</si>
  <si>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</si>
  <si>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</si>
  <si>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</si>
  <si>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</si>
  <si>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</si>
  <si>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</si>
  <si>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</si>
  <si>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</si>
  <si>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</si>
  <si>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</si>
  <si>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</si>
  <si>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</si>
  <si>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</si>
  <si>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</si>
  <si>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</si>
  <si>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</si>
  <si>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</si>
  <si>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</si>
  <si>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</si>
  <si>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</si>
  <si>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</si>
  <si>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</si>
  <si>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</si>
  <si>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</si>
  <si>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</si>
  <si>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</si>
  <si>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</si>
  <si>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</si>
  <si>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</si>
  <si>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</si>
  <si>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</si>
  <si>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</si>
  <si>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</si>
  <si>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</si>
  <si>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</si>
  <si>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</si>
  <si>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</si>
  <si>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</si>
  <si>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</si>
  <si>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</si>
  <si>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</si>
  <si>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</si>
  <si>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</si>
  <si>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</si>
  <si>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</si>
  <si>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</si>
  <si>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</si>
  <si>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</si>
  <si>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</si>
  <si>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</si>
  <si>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</si>
  <si>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</si>
  <si>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</si>
  <si>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</si>
  <si>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</si>
  <si>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</si>
  <si>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</si>
  <si>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</si>
  <si>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</si>
  <si>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</si>
  <si>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</si>
  <si>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</si>
  <si>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</si>
  <si>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</si>
  <si>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</si>
  <si>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</si>
  <si>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</si>
  <si>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</si>
  <si>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</si>
  <si>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</si>
  <si>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</si>
  <si>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</si>
  <si>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</si>
  <si>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</si>
  <si>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</si>
  <si>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</si>
  <si>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</si>
  <si>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</si>
  <si>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</si>
  <si>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</si>
  <si>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</si>
  <si>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</si>
  <si>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</si>
  <si>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</si>
  <si>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</si>
  <si>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</si>
  <si>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</si>
  <si>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</si>
  <si>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</si>
  <si>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</si>
  <si>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</si>
  <si>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</si>
  <si>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</si>
  <si>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</si>
  <si>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</si>
  <si>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</si>
  <si>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</si>
  <si>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</si>
  <si>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</si>
  <si>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</si>
  <si>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</si>
  <si>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</si>
  <si>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</si>
  <si>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</si>
  <si>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</si>
  <si>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</si>
  <si>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</si>
  <si>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</si>
  <si>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</si>
  <si>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</si>
  <si>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</si>
  <si>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</si>
  <si>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</si>
  <si>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</si>
  <si>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</si>
  <si>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</si>
  <si>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</si>
  <si>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</si>
  <si>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</si>
  <si>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</si>
  <si>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</si>
  <si>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</si>
  <si>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</si>
  <si>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</si>
  <si>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</si>
  <si>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</si>
  <si>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</si>
  <si>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</si>
  <si>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</si>
  <si>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</si>
  <si>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</si>
  <si>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</si>
  <si>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</si>
  <si>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</si>
  <si>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</si>
  <si>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</si>
  <si>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</si>
  <si>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</si>
  <si>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</si>
  <si>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</si>
  <si>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</si>
  <si>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</si>
  <si>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</si>
  <si>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</si>
  <si>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</si>
  <si>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</si>
  <si>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</si>
  <si>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</si>
  <si>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</si>
  <si>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</si>
  <si>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</si>
  <si>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</si>
  <si>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</si>
  <si>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</si>
  <si>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</si>
  <si>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</si>
  <si>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</si>
  <si>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</si>
  <si>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</si>
  <si>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</si>
  <si>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</si>
  <si>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</si>
  <si>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</si>
  <si>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</si>
  <si>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</si>
  <si>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</si>
  <si>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</si>
  <si>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</si>
  <si>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</si>
  <si>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</si>
  <si>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</si>
  <si>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</si>
  <si>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</si>
  <si>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</si>
  <si>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</si>
  <si>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</si>
  <si>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</si>
  <si>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</si>
  <si>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</si>
  <si>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</si>
  <si>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</si>
  <si>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</si>
  <si>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</si>
  <si>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</si>
  <si>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</si>
  <si>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</si>
  <si>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</si>
  <si>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</si>
  <si>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</si>
  <si>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</si>
  <si>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</si>
  <si>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</si>
  <si>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</si>
  <si>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</si>
  <si>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</si>
  <si>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</si>
  <si>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</si>
  <si>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</si>
  <si>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</si>
  <si>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</si>
  <si>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</si>
  <si>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</si>
  <si>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</si>
  <si>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</si>
  <si>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</si>
  <si>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</si>
  <si>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</si>
  <si>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</si>
  <si>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</si>
  <si>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</si>
  <si>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</si>
  <si>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</si>
  <si>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</si>
  <si>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</si>
  <si>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</si>
  <si>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</si>
  <si>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</si>
  <si>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</si>
  <si>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</si>
  <si>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</si>
  <si>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</si>
  <si>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</si>
  <si>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</si>
  <si>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</si>
  <si>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</si>
  <si>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</si>
  <si>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</si>
  <si>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</si>
  <si>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</si>
  <si>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</si>
  <si>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</si>
  <si>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</si>
  <si>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</si>
  <si>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</si>
  <si>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</si>
  <si>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</si>
  <si>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</si>
  <si>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</si>
  <si>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</si>
  <si>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</si>
  <si>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</si>
  <si>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</si>
  <si>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</si>
  <si>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</si>
  <si>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</si>
  <si>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</si>
  <si>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</si>
  <si>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</si>
  <si>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</si>
  <si>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</si>
  <si>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</si>
  <si>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</si>
  <si>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</si>
  <si>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</si>
  <si>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</si>
  <si>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</si>
  <si>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</si>
  <si>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</si>
  <si>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</si>
  <si>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</si>
  <si>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</si>
  <si>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</si>
  <si>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</si>
  <si>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</si>
  <si>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</si>
  <si>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</si>
  <si>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</si>
  <si>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</si>
  <si>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</si>
  <si>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</si>
  <si>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</si>
  <si>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</si>
  <si>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</si>
  <si>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</si>
  <si>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</si>
  <si>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</si>
  <si>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</si>
  <si>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</si>
  <si>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</si>
  <si>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</si>
  <si>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</si>
  <si>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</si>
  <si>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</si>
  <si>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</si>
  <si>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</si>
  <si>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</si>
  <si>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</si>
  <si>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</si>
  <si>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</si>
  <si>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</si>
  <si>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</si>
  <si>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</si>
  <si>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</si>
  <si>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</si>
  <si>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</si>
  <si>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</si>
  <si>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</si>
  <si>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</si>
  <si>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</si>
  <si>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</si>
  <si>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</si>
  <si>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</si>
  <si>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</si>
  <si>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</si>
  <si>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</si>
  <si>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</si>
  <si>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</si>
  <si>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</si>
  <si>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</si>
  <si>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</si>
  <si>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</si>
  <si>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</si>
  <si>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</si>
  <si>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</si>
  <si>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</si>
  <si>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</si>
  <si>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</si>
  <si>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</si>
  <si>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</si>
  <si>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</si>
  <si>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</si>
  <si>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</si>
  <si>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</si>
  <si>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</si>
  <si>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</si>
  <si>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</si>
  <si>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</si>
  <si>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</si>
  <si>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</si>
  <si>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</si>
  <si>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</si>
  <si>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</si>
  <si>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</si>
  <si>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</si>
  <si>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</si>
  <si>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</si>
  <si>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</si>
  <si>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</si>
  <si>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</si>
  <si>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</si>
  <si>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</si>
  <si>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</si>
  <si>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</si>
  <si>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</si>
  <si>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</si>
  <si>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</si>
  <si>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</si>
  <si>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</si>
  <si>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</si>
  <si>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</si>
  <si>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</si>
  <si>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</si>
  <si>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</si>
  <si>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</si>
  <si>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</si>
  <si>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</si>
  <si>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</si>
  <si>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</si>
  <si>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</si>
  <si>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</si>
  <si>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</si>
  <si>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</si>
  <si>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</si>
  <si>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</si>
  <si>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</si>
  <si>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</si>
  <si>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</si>
  <si>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</si>
  <si>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</si>
  <si>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</si>
  <si>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</si>
  <si>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</si>
  <si>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</si>
  <si>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</si>
  <si>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</si>
  <si>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</si>
  <si>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</si>
  <si>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</si>
  <si>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</si>
  <si>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</si>
  <si>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</si>
  <si>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</si>
  <si>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</si>
  <si>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</si>
  <si>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</si>
  <si>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</si>
  <si>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</si>
  <si>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</si>
  <si>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</si>
  <si>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</si>
  <si>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</si>
  <si>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</si>
  <si>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</si>
  <si>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</si>
  <si>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</si>
  <si>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</si>
  <si>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</si>
  <si>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</si>
  <si>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</si>
  <si>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</si>
  <si>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</si>
  <si>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</si>
  <si>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</si>
  <si>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</si>
  <si>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</si>
  <si>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</si>
  <si>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</si>
  <si>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</si>
  <si>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</si>
  <si>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</si>
  <si>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</si>
  <si>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</si>
  <si>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</si>
  <si>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</si>
  <si>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</si>
  <si>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</si>
  <si>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</si>
  <si>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</si>
  <si>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</si>
  <si>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</si>
  <si>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</si>
  <si>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</si>
  <si>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</si>
  <si>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</si>
  <si>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</si>
  <si>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</si>
  <si>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</si>
  <si>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</si>
  <si>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</si>
  <si>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</si>
  <si>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</si>
  <si>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</si>
  <si>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</si>
  <si>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</si>
  <si>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</si>
  <si>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</si>
  <si>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</si>
  <si>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</si>
  <si>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</si>
  <si>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</si>
  <si>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</si>
  <si>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</si>
  <si>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</si>
  <si>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</si>
  <si>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</si>
  <si>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</si>
  <si>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</si>
  <si>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</si>
  <si>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</si>
  <si>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</si>
  <si>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</si>
  <si>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</si>
  <si>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</si>
  <si>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</si>
  <si>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</si>
  <si>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</si>
  <si>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</si>
  <si>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</si>
  <si>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</si>
  <si>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</si>
  <si>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</si>
  <si>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</si>
  <si>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</si>
  <si>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</si>
  <si>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</si>
  <si>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</si>
  <si>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</si>
  <si>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</si>
  <si>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</si>
  <si>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</si>
  <si>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</si>
  <si>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</si>
  <si>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</si>
  <si>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</si>
  <si>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</si>
  <si>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</si>
  <si>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</si>
  <si>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</si>
  <si>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</si>
  <si>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</si>
  <si>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</si>
  <si>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</si>
  <si>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</si>
  <si>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</si>
  <si>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</si>
  <si>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</si>
  <si>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</si>
  <si>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</si>
  <si>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</si>
  <si>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</si>
  <si>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</si>
  <si>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</si>
  <si>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</si>
  <si>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</si>
  <si>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</si>
  <si>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</si>
  <si>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</si>
  <si>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</si>
  <si>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</si>
  <si>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</si>
  <si>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</si>
  <si>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</si>
  <si>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</si>
  <si>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</si>
  <si>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</si>
  <si>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</si>
  <si>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</si>
  <si>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</si>
  <si>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</si>
  <si>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</si>
  <si>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</si>
  <si>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</si>
  <si>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</si>
  <si>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</si>
  <si>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</si>
  <si>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</si>
  <si>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</si>
  <si>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</si>
  <si>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</si>
  <si>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</si>
  <si>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</si>
  <si>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</si>
  <si>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</si>
  <si>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</si>
  <si>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</si>
  <si>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</si>
  <si>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</si>
  <si>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</si>
  <si>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</si>
  <si>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</si>
  <si>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</si>
  <si>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</si>
  <si>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</si>
  <si>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</si>
  <si>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</si>
  <si>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</si>
  <si>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</si>
  <si>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</si>
  <si>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</si>
  <si>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</si>
  <si>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</si>
  <si>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</si>
  <si>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</si>
  <si>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</si>
  <si>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</si>
  <si>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</si>
  <si>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</si>
  <si>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</si>
  <si>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</si>
  <si>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</si>
  <si>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</si>
  <si>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</si>
  <si>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</si>
  <si>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</si>
  <si>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</si>
  <si>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</si>
  <si>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</si>
  <si>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</si>
  <si>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</si>
  <si>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</si>
  <si>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</si>
  <si>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</si>
  <si>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</si>
  <si>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</si>
  <si>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</si>
  <si>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</si>
  <si>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</si>
  <si>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</si>
  <si>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</si>
  <si>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</si>
  <si>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</si>
  <si>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</si>
  <si>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</si>
  <si>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</si>
  <si>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</si>
  <si>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</si>
  <si>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</si>
  <si>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</si>
  <si>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</si>
  <si>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</si>
  <si>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</si>
  <si>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</si>
  <si>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</si>
  <si>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</si>
  <si>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</si>
  <si>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</si>
  <si>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</si>
  <si>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</si>
  <si>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</si>
  <si>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</si>
  <si>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</si>
  <si>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</si>
  <si>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</si>
  <si>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</si>
  <si>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</si>
  <si>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</si>
  <si>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</si>
  <si>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</si>
  <si>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</si>
  <si>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</si>
  <si>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</si>
  <si>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</si>
  <si>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</si>
  <si>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</si>
  <si>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</si>
  <si>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</si>
  <si>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</si>
  <si>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</si>
  <si>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</si>
  <si>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</si>
  <si>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</si>
  <si>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</si>
  <si>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</si>
  <si>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</si>
  <si>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</si>
  <si>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</si>
  <si>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</si>
  <si>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</si>
  <si>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</si>
  <si>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</si>
  <si>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</si>
  <si>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</si>
  <si>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</si>
  <si>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</si>
  <si>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</si>
  <si>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</si>
  <si>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</si>
  <si>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</si>
  <si>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</si>
  <si>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</si>
  <si>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</si>
  <si>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</si>
  <si>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</si>
  <si>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</si>
  <si>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</si>
  <si>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</si>
  <si>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</si>
  <si>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</si>
  <si>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</si>
  <si>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</si>
  <si>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</si>
  <si>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</si>
  <si>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</si>
  <si>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</si>
  <si>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</si>
  <si>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</si>
  <si>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</si>
  <si>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</si>
  <si>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</si>
  <si>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</si>
  <si>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</si>
  <si>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</si>
  <si>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</si>
  <si>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</si>
  <si>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</si>
  <si>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</si>
  <si>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</si>
  <si>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</si>
  <si>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</si>
  <si>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</si>
  <si>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</si>
  <si>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</si>
  <si>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</si>
  <si>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</si>
  <si>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</si>
  <si>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</si>
  <si>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</si>
  <si>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</si>
  <si>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</si>
  <si>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</si>
  <si>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</si>
  <si>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</si>
  <si>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</si>
  <si>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</si>
  <si>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</si>
  <si>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</si>
  <si>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</si>
  <si>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</si>
  <si>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</si>
  <si>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</si>
  <si>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</si>
  <si>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</si>
  <si>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</si>
  <si>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</si>
  <si>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</si>
  <si>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</si>
  <si>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</si>
  <si>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</si>
  <si>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</si>
  <si>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</si>
  <si>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</si>
  <si>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</si>
  <si>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</si>
  <si>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</si>
  <si>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</si>
  <si>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</si>
  <si>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</si>
  <si>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</si>
  <si>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</si>
  <si>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</si>
  <si>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</si>
  <si>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</si>
  <si>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</si>
  <si>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</si>
  <si>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</si>
  <si>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</si>
  <si>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</si>
  <si>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</si>
  <si>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</si>
  <si>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</si>
  <si>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</si>
  <si>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</si>
  <si>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</si>
  <si>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</si>
  <si>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</si>
  <si>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</si>
  <si>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</si>
  <si>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</si>
  <si>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</si>
  <si>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</si>
  <si>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</si>
  <si>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</si>
  <si>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</si>
  <si>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</si>
  <si>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</si>
  <si>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</si>
  <si>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</si>
  <si>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</si>
  <si>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</si>
  <si>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</si>
  <si>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</si>
  <si>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</si>
  <si>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</si>
  <si>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</si>
  <si>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</si>
  <si>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</si>
  <si>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</si>
  <si>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</si>
  <si>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</si>
  <si>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</si>
  <si>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</si>
  <si>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</si>
  <si>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</si>
  <si>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</si>
  <si>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</si>
  <si>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</si>
  <si>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</si>
  <si>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</si>
  <si>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</si>
  <si>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</si>
  <si>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</si>
  <si>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</si>
  <si>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</si>
  <si>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</si>
  <si>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</si>
  <si>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</si>
  <si>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</si>
  <si>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</si>
  <si>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</si>
  <si>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</si>
  <si>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</si>
  <si>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</si>
  <si>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</si>
  <si>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</si>
  <si>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</si>
  <si>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</si>
  <si>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</si>
  <si>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</si>
  <si>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</si>
  <si>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</si>
  <si>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</si>
  <si>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</si>
  <si>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</si>
  <si>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</si>
  <si>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</si>
  <si>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</si>
  <si>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</si>
  <si>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</si>
  <si>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</si>
  <si>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</si>
  <si>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</si>
  <si>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</si>
  <si>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</si>
  <si>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</si>
  <si>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</si>
  <si>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</si>
  <si>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</si>
  <si>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</si>
  <si>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</si>
  <si>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</si>
  <si>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</si>
  <si>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</si>
  <si>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</si>
  <si>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</si>
  <si>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</si>
  <si>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</si>
  <si>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</si>
  <si>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</si>
  <si>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</si>
  <si>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</si>
  <si>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</si>
  <si>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</si>
  <si>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</si>
  <si>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</si>
  <si>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</si>
  <si>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</si>
  <si>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</si>
  <si>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</si>
  <si>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</si>
  <si>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</si>
  <si>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</si>
  <si>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</si>
  <si>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</si>
  <si>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</si>
  <si>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</si>
  <si>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</si>
  <si>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</si>
  <si>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</si>
  <si>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</si>
  <si>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</si>
  <si>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</si>
  <si>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</si>
  <si>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</si>
  <si>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</si>
  <si>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</si>
  <si>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</si>
  <si>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</si>
  <si>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</si>
  <si>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</si>
  <si>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</si>
  <si>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</si>
  <si>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</si>
  <si>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</si>
  <si>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</si>
  <si>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</si>
  <si>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</si>
  <si>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</si>
  <si>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</si>
  <si>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</si>
  <si>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</si>
  <si>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</si>
  <si>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</si>
  <si>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</si>
  <si>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</si>
  <si>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</si>
  <si>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</si>
  <si>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</si>
  <si>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</si>
  <si>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</si>
  <si>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</si>
  <si>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</si>
  <si>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</si>
  <si>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</si>
  <si>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</si>
  <si>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</si>
  <si>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</si>
  <si>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</si>
  <si>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</si>
  <si>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</si>
  <si>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</si>
  <si>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</si>
  <si>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</si>
  <si>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</si>
  <si>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</si>
  <si>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</si>
  <si>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</si>
  <si>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</si>
  <si>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</si>
  <si>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</si>
  <si>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</si>
  <si>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</si>
  <si>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</si>
  <si>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</si>
  <si>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</si>
  <si>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</si>
  <si>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</si>
  <si>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</si>
  <si>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</si>
  <si>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</si>
  <si>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</si>
  <si>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</si>
  <si>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</si>
  <si>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</si>
  <si>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</si>
  <si>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</si>
  <si>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</si>
  <si>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</si>
  <si>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</si>
  <si>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</si>
  <si>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</si>
  <si>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</si>
  <si>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</si>
  <si>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</si>
  <si>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</si>
  <si>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</si>
  <si>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</si>
  <si>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</si>
  <si>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</si>
  <si>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</si>
  <si>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</si>
  <si>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</si>
  <si>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</si>
  <si>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</si>
  <si>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</si>
  <si>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</si>
  <si>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</si>
  <si>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</si>
  <si>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</si>
  <si>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</si>
  <si>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</si>
  <si>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</si>
  <si>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</si>
  <si>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</si>
  <si>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</si>
  <si>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</si>
  <si>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</si>
  <si>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</si>
  <si>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</si>
  <si>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</si>
  <si>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</si>
  <si>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</si>
  <si>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</si>
  <si>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</si>
  <si>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</si>
  <si>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</si>
  <si>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</si>
  <si>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</si>
  <si>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</si>
  <si>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</si>
  <si>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</si>
  <si>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</si>
  <si>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</si>
  <si>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</si>
  <si>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</si>
  <si>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</si>
  <si>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</si>
  <si>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</si>
  <si>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</si>
  <si>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</si>
  <si>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</si>
  <si>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</si>
  <si>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</si>
  <si>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</si>
  <si>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</si>
  <si>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</si>
  <si>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</si>
  <si>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</si>
  <si>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</si>
  <si>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</si>
  <si>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</si>
  <si>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</si>
  <si>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</si>
  <si>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</si>
  <si>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</si>
  <si>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</si>
  <si>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</si>
  <si>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</si>
  <si>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</si>
  <si>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</si>
  <si>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</si>
  <si>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</si>
  <si>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</si>
  <si>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</si>
  <si>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</si>
  <si>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</si>
  <si>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</si>
  <si>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</si>
  <si>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</si>
  <si>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</si>
  <si>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</si>
  <si>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</si>
  <si>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</si>
  <si>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</si>
  <si>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</si>
  <si>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</si>
  <si>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</si>
  <si>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</si>
  <si>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</si>
  <si>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</si>
  <si>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</si>
  <si>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</si>
  <si>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</si>
  <si>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</si>
  <si>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</si>
  <si>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</si>
  <si>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</si>
  <si>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</si>
  <si>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</si>
  <si>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</si>
  <si>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</si>
  <si>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</si>
  <si>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</si>
  <si>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</si>
  <si>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</si>
  <si>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</si>
  <si>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</si>
  <si>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</si>
  <si>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</si>
  <si>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</si>
  <si>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</si>
  <si>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</si>
  <si>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</si>
  <si>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</si>
  <si>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</si>
  <si>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</si>
  <si>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</si>
  <si>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</si>
  <si>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</si>
  <si>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</si>
  <si>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</si>
  <si>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</si>
  <si>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</si>
  <si>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</si>
  <si>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</si>
  <si>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</si>
  <si>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</si>
  <si>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</si>
  <si>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</si>
  <si>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</si>
  <si>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</si>
  <si>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</si>
  <si>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</si>
  <si>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</si>
  <si>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</si>
  <si>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</si>
  <si>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</si>
  <si>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</si>
  <si>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</si>
  <si>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</si>
  <si>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</si>
  <si>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</si>
  <si>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</si>
  <si>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</si>
  <si>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</si>
  <si>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</si>
  <si>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</si>
  <si>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</si>
  <si>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</si>
  <si>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</si>
  <si>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</si>
  <si>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</si>
  <si>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</si>
  <si>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</si>
  <si>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</si>
  <si>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</si>
  <si>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</si>
  <si>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</si>
  <si>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</si>
  <si>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</si>
  <si>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</si>
  <si>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</si>
  <si>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</si>
  <si>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</si>
  <si>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</si>
  <si>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</si>
  <si>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</si>
  <si>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</si>
  <si>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</si>
  <si>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</si>
  <si>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</si>
  <si>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</si>
  <si>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</si>
  <si>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</si>
  <si>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</si>
  <si>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</si>
  <si>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</si>
  <si>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</si>
  <si>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</si>
  <si>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</si>
  <si>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</si>
  <si>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</si>
  <si>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</si>
  <si>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</si>
  <si>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</si>
  <si>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</si>
  <si>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</si>
  <si>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</si>
  <si>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</si>
  <si>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</si>
  <si>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</si>
  <si>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</si>
  <si>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</si>
  <si>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</si>
  <si>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</si>
  <si>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</si>
  <si>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</si>
  <si>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</si>
  <si>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</si>
  <si>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</si>
  <si>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</si>
  <si>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</si>
  <si>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</si>
  <si>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</si>
  <si>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</si>
  <si>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</si>
  <si>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</si>
  <si>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</si>
  <si>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</si>
  <si>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</si>
  <si>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</si>
  <si>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</si>
  <si>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</si>
  <si>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</si>
  <si>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</si>
  <si>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</si>
  <si>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</si>
  <si>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</si>
  <si>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</si>
  <si>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</si>
  <si>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</si>
  <si>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</si>
  <si>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</si>
  <si>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</si>
  <si>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</si>
  <si>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</si>
  <si>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</si>
  <si>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</si>
  <si>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</si>
  <si>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</si>
  <si>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</si>
  <si>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</si>
  <si>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</si>
  <si>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</si>
  <si>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</si>
  <si>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</si>
  <si>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</si>
  <si>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</si>
  <si>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</si>
  <si>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</si>
  <si>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</si>
  <si>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</si>
  <si>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</si>
  <si>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</si>
  <si>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</si>
  <si>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</si>
  <si>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</si>
  <si>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</si>
  <si>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</si>
  <si>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</si>
  <si>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</si>
  <si>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</si>
  <si>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</si>
  <si>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</si>
  <si>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</si>
  <si>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</si>
  <si>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</si>
  <si>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</si>
  <si>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</si>
  <si>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</si>
  <si>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</si>
  <si>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</si>
  <si>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</si>
  <si>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</si>
  <si>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</si>
  <si>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</si>
  <si>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</si>
  <si>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</si>
  <si>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</si>
  <si>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</si>
  <si>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</si>
  <si>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</si>
  <si>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</si>
  <si>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</si>
  <si>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</si>
  <si>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</si>
  <si>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</si>
  <si>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</si>
  <si>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</si>
  <si>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</si>
  <si>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</si>
  <si>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</si>
  <si>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</si>
  <si>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</si>
  <si>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</si>
  <si>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</si>
  <si>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</si>
  <si>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</si>
  <si>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</si>
  <si>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</si>
  <si>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</si>
  <si>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</si>
  <si>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</si>
  <si>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</si>
  <si>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</si>
  <si>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</si>
  <si>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</si>
  <si>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</si>
  <si>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</si>
  <si>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</si>
  <si>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</si>
  <si>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</si>
  <si>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</si>
  <si>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</si>
  <si>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</si>
  <si>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</si>
  <si>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</si>
  <si>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</si>
  <si>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</si>
  <si>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</si>
  <si>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</si>
  <si>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</si>
  <si>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</si>
  <si>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</si>
  <si>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</si>
  <si>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</si>
  <si>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</si>
  <si>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</si>
  <si>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</si>
  <si>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</si>
  <si>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</si>
  <si>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</si>
  <si>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</si>
  <si>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</si>
  <si>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</si>
  <si>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</si>
  <si>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</si>
  <si>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</si>
  <si>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</si>
  <si>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</si>
  <si>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</si>
  <si>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</si>
  <si>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</si>
  <si>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</si>
  <si>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</si>
  <si>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</si>
  <si>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</si>
  <si>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</si>
  <si>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</si>
  <si>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</si>
  <si>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</si>
  <si>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</si>
  <si>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</si>
  <si>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</si>
  <si>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</si>
  <si>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</si>
  <si>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</si>
  <si>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</si>
  <si>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</si>
  <si>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</si>
  <si>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</si>
  <si>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</si>
  <si>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</si>
  <si>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</si>
  <si>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</si>
  <si>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</si>
  <si>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</si>
  <si>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</si>
  <si>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</si>
  <si>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</si>
  <si>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</si>
  <si>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</si>
  <si>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</si>
  <si>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</si>
  <si>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</si>
  <si>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</si>
  <si>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</si>
  <si>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</si>
  <si>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</si>
  <si>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</si>
  <si>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</si>
  <si>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</si>
  <si>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</si>
  <si>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</si>
  <si>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</si>
  <si>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</si>
  <si>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</si>
  <si>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</si>
  <si>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</si>
  <si>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</si>
  <si>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</si>
  <si>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</si>
  <si>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</si>
  <si>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</si>
  <si>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</si>
  <si>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</si>
  <si>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</si>
  <si>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</si>
  <si>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</si>
  <si>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</si>
  <si>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</si>
  <si>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</si>
  <si>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</si>
  <si>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</si>
  <si>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</si>
  <si>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</si>
  <si>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</si>
  <si>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</si>
  <si>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</si>
  <si>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</si>
  <si>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</si>
  <si>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</si>
  <si>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</si>
  <si>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</si>
  <si>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</si>
  <si>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</si>
  <si>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</si>
  <si>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</si>
  <si>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</si>
  <si>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</si>
  <si>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</si>
  <si>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</si>
  <si>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</si>
  <si>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</si>
  <si>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</si>
  <si>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</si>
  <si>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</si>
  <si>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</si>
  <si>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</si>
  <si>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</si>
  <si>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</si>
  <si>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</si>
  <si>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</si>
  <si>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</si>
  <si>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</si>
  <si>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</si>
  <si>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</si>
  <si>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</si>
  <si>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</si>
  <si>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</si>
  <si>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</si>
  <si>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</si>
  <si>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</si>
  <si>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</si>
  <si>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</si>
  <si>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</si>
  <si>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</si>
  <si>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</si>
  <si>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</si>
  <si>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</si>
  <si>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</si>
  <si>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</si>
  <si>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</si>
  <si>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</si>
  <si>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</si>
  <si>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</si>
  <si>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</si>
  <si>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</si>
  <si>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</si>
  <si>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</si>
  <si>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</si>
  <si>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</si>
  <si>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</si>
  <si>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</si>
  <si>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</si>
  <si>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</si>
  <si>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</si>
  <si>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</si>
  <si>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</si>
  <si>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</si>
  <si>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</si>
  <si>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</si>
  <si>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</si>
  <si>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</si>
  <si>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</si>
  <si>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</si>
  <si>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</si>
  <si>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</si>
  <si>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</si>
  <si>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</si>
  <si>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</si>
  <si>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</si>
  <si>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</si>
  <si>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</si>
  <si>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</si>
  <si>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</si>
  <si>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</si>
  <si>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</si>
  <si>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</si>
  <si>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</si>
  <si>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</si>
  <si>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</si>
  <si>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</si>
  <si>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</si>
  <si>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</si>
  <si>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</si>
  <si>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</si>
  <si>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</si>
  <si>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</si>
  <si>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</si>
  <si>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</si>
  <si>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</si>
  <si>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</si>
  <si>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</si>
  <si>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</si>
  <si>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</si>
  <si>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</si>
  <si>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</si>
  <si>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</si>
  <si>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</si>
  <si>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</si>
  <si>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</si>
  <si>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</si>
  <si>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</si>
  <si>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</si>
  <si>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</si>
  <si>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</si>
  <si>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</si>
  <si>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</si>
  <si>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</si>
  <si>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</si>
  <si>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</si>
  <si>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</si>
  <si>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</si>
  <si>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</si>
  <si>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</si>
  <si>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</si>
  <si>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</si>
  <si>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</si>
  <si>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</si>
  <si>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</si>
  <si>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</si>
  <si>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</si>
  <si>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</si>
  <si>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</si>
  <si>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</si>
  <si>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</si>
  <si>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</si>
  <si>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</si>
  <si>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</si>
  <si>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</si>
  <si>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</si>
  <si>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</si>
  <si>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</si>
  <si>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</si>
  <si>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</si>
  <si>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</si>
  <si>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</si>
  <si>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</si>
  <si>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</si>
  <si>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</si>
  <si>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</si>
  <si>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</si>
  <si>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</si>
  <si>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</si>
  <si>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</si>
  <si>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</si>
  <si>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</si>
  <si>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</si>
  <si>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</si>
  <si>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</si>
  <si>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</si>
  <si>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</si>
  <si>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</si>
  <si>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</si>
  <si>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</si>
  <si>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</si>
  <si>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</si>
  <si>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</si>
  <si>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</si>
  <si>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</si>
  <si>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</si>
  <si>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</si>
  <si>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</si>
  <si>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</si>
  <si>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</si>
  <si>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</si>
  <si>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</si>
  <si>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</si>
  <si>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</si>
  <si>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</si>
  <si>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</si>
  <si>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</si>
  <si>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</si>
  <si>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</si>
  <si>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</si>
  <si>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</si>
  <si>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</si>
  <si>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</si>
  <si>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</si>
  <si>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</si>
  <si>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</si>
  <si>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</si>
  <si>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</si>
  <si>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</si>
  <si>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</si>
  <si>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</si>
  <si>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</si>
  <si>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</si>
  <si>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</si>
  <si>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</si>
  <si>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</si>
  <si>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</si>
  <si>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</si>
  <si>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</si>
  <si>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</si>
  <si>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</si>
  <si>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</si>
  <si>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</si>
  <si>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</si>
  <si>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</si>
  <si>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</si>
  <si>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</si>
  <si>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</si>
  <si>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</si>
  <si>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</si>
  <si>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</si>
  <si>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</si>
  <si>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</si>
  <si>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</si>
  <si>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</si>
  <si>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</si>
  <si>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</si>
  <si>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</si>
  <si>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</si>
  <si>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</si>
  <si>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</si>
  <si>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</si>
  <si>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</si>
  <si>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</si>
  <si>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</si>
  <si>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</si>
  <si>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</si>
  <si>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</si>
  <si>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</si>
  <si>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</si>
  <si>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</si>
  <si>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</si>
  <si>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</si>
  <si>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</si>
  <si>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</si>
  <si>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</si>
  <si>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</si>
  <si>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</si>
  <si>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</si>
  <si>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</si>
  <si>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</si>
  <si>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</si>
  <si>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</si>
  <si>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</si>
  <si>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</si>
  <si>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</si>
  <si>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</si>
  <si>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</si>
  <si>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</si>
  <si>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</si>
  <si>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</si>
  <si>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</si>
  <si>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</si>
  <si>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</si>
  <si>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</si>
  <si>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</si>
  <si>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</si>
  <si>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</si>
  <si>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</si>
  <si>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</si>
  <si>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</si>
  <si>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</si>
  <si>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</si>
  <si>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</si>
  <si>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</si>
  <si>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</si>
  <si>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</si>
  <si>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</si>
  <si>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</si>
  <si>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</si>
  <si>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</si>
  <si>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</si>
  <si>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</si>
  <si>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</si>
  <si>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</si>
  <si>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</si>
  <si>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</si>
  <si>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</si>
  <si>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</si>
  <si>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</si>
  <si>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</si>
  <si>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</si>
  <si>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</si>
  <si>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</si>
  <si>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</si>
  <si>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</si>
  <si>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</si>
  <si>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</si>
  <si>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</si>
  <si>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</si>
  <si>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</si>
  <si>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</si>
  <si>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</si>
  <si>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</si>
  <si>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</si>
  <si>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</si>
  <si>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</si>
  <si>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</si>
  <si>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</si>
  <si>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</si>
  <si>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</si>
  <si>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</si>
  <si>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</si>
  <si>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</si>
  <si>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</si>
  <si>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</si>
  <si>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</si>
  <si>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</si>
  <si>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</si>
  <si>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</si>
  <si>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</si>
  <si>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</si>
  <si>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</si>
  <si>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</si>
  <si>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</si>
  <si>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</si>
  <si>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</si>
  <si>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</si>
  <si>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</si>
  <si>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</si>
  <si>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</si>
  <si>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</si>
  <si>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</si>
  <si>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</si>
  <si>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</si>
  <si>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</si>
  <si>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</si>
  <si>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</si>
  <si>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</si>
  <si>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</si>
  <si>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</si>
  <si>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</si>
  <si>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</si>
  <si>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</si>
  <si>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</si>
  <si>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</si>
  <si>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</si>
  <si>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</si>
  <si>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</si>
  <si>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</si>
  <si>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</si>
  <si>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</si>
  <si>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</si>
  <si>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</si>
  <si>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</si>
  <si>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</si>
  <si>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</si>
  <si>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</si>
  <si>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</si>
  <si>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</si>
  <si>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</si>
  <si>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</si>
  <si>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</si>
  <si>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</si>
  <si>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</si>
  <si>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</si>
  <si>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</si>
  <si>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</si>
  <si>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</si>
  <si>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</si>
  <si>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</si>
  <si>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</si>
  <si>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</si>
  <si>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</si>
  <si>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</si>
  <si>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</si>
  <si>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</si>
  <si>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</si>
  <si>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</si>
  <si>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</si>
  <si>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</si>
  <si>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</si>
  <si>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</si>
  <si>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</si>
  <si>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</si>
  <si>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</si>
  <si>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</si>
  <si>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</si>
  <si>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</si>
  <si>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</si>
  <si>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</si>
  <si>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</si>
  <si>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</si>
  <si>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</si>
  <si>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</si>
  <si>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</si>
  <si>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</si>
  <si>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</si>
  <si>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</si>
  <si>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</si>
  <si>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</si>
  <si>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</si>
  <si>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</si>
  <si>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</si>
  <si>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</si>
  <si>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</si>
  <si>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</si>
  <si>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</si>
  <si>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</si>
  <si>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</si>
  <si>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</si>
  <si>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</si>
  <si>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</si>
  <si>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</si>
  <si>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</si>
  <si>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</si>
  <si>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</si>
  <si>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</si>
  <si>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</si>
  <si>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</si>
  <si>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</si>
  <si>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</si>
  <si>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</si>
  <si>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</si>
  <si>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</si>
  <si>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</si>
  <si>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</si>
  <si>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</si>
  <si>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</si>
  <si>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</si>
  <si>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</si>
  <si>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</si>
  <si>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</si>
  <si>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</si>
  <si>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</si>
  <si>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</si>
  <si>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</si>
  <si>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</si>
  <si>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</si>
  <si>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</si>
  <si>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</si>
  <si>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</si>
  <si>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</si>
  <si>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</si>
  <si>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</si>
  <si>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</si>
  <si>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</si>
  <si>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</si>
  <si>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</si>
  <si>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</si>
  <si>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</si>
  <si>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</si>
  <si>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</si>
  <si>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</si>
  <si>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</si>
  <si>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</si>
  <si>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</si>
  <si>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</si>
  <si>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</si>
  <si>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</si>
  <si>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</si>
  <si>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</si>
  <si>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</si>
  <si>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</si>
  <si>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</si>
  <si>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</si>
  <si>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</si>
  <si>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</si>
  <si>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</si>
  <si>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</si>
  <si>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</si>
  <si>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</si>
  <si>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</si>
  <si>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</si>
  <si>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</si>
  <si>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</si>
  <si>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</si>
  <si>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</si>
  <si>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</si>
  <si>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</si>
  <si>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</si>
  <si>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</si>
  <si>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</si>
  <si>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</si>
  <si>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</si>
  <si>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</si>
  <si>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</si>
  <si>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</si>
  <si>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</si>
  <si>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</si>
  <si>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</si>
  <si>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</si>
  <si>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</si>
  <si>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</si>
  <si>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</si>
  <si>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</si>
  <si>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</si>
  <si>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</si>
  <si>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</si>
  <si>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</si>
  <si>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</si>
  <si>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</si>
  <si>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</si>
  <si>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</si>
  <si>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</si>
  <si>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</si>
  <si>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</si>
  <si>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</si>
  <si>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</si>
  <si>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</si>
  <si>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</si>
  <si>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</si>
  <si>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</si>
  <si>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</si>
  <si>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</si>
  <si>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</si>
  <si>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</si>
  <si>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</si>
  <si>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</si>
  <si>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</si>
  <si>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</si>
  <si>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</si>
  <si>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</si>
  <si>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</si>
  <si>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</si>
  <si>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</si>
  <si>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</si>
  <si>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</si>
  <si>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</si>
  <si>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</si>
  <si>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</si>
  <si>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</si>
  <si>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</si>
  <si>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</si>
  <si>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</si>
  <si>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</si>
  <si>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</si>
  <si>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</si>
  <si>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</si>
  <si>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</si>
  <si>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</si>
  <si>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</si>
  <si>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</si>
  <si>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</si>
  <si>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</si>
  <si>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</si>
  <si>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</si>
  <si>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</si>
  <si>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</si>
  <si>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</si>
  <si>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</si>
  <si>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</si>
  <si>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</si>
  <si>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</si>
  <si>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</si>
  <si>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</si>
  <si>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</si>
  <si>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</si>
  <si>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</si>
  <si>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</si>
  <si>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</si>
  <si>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</si>
  <si>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</si>
  <si>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</si>
  <si>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</si>
  <si>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</si>
  <si>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</si>
  <si>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</si>
  <si>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</si>
  <si>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</si>
  <si>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</si>
  <si>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</si>
  <si>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</si>
  <si>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</si>
  <si>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</si>
  <si>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</si>
  <si>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</si>
  <si>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</si>
  <si>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</si>
  <si>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</si>
  <si>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</si>
  <si>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</si>
  <si>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</si>
  <si>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</si>
  <si>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</si>
  <si>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</si>
  <si>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</si>
  <si>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</si>
  <si>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</si>
  <si>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</si>
  <si>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</si>
  <si>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</si>
  <si>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</si>
  <si>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</si>
  <si>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</si>
  <si>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</si>
  <si>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</si>
  <si>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</si>
  <si>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</si>
  <si>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</si>
  <si>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</si>
  <si>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</si>
  <si>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</si>
  <si>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</si>
  <si>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</si>
  <si>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</si>
  <si>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</si>
  <si>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</si>
  <si>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</si>
  <si>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</si>
  <si>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</si>
  <si>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</si>
  <si>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</si>
  <si>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</si>
  <si>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</si>
  <si>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</si>
  <si>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</si>
  <si>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</si>
  <si>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</si>
  <si>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</si>
  <si>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</si>
  <si>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</si>
  <si>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</si>
  <si>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</si>
  <si>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</si>
  <si>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</si>
  <si>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</si>
  <si>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</si>
  <si>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</si>
  <si>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</si>
  <si>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</si>
  <si>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</si>
  <si>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</si>
  <si>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</si>
  <si>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</si>
  <si>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</si>
  <si>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</si>
  <si>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</si>
  <si>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</si>
  <si>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</si>
  <si>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</si>
  <si>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</si>
  <si>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</si>
  <si>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</si>
  <si>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</si>
  <si>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</si>
  <si>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</si>
  <si>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</si>
  <si>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</si>
  <si>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</si>
  <si>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</si>
  <si>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</si>
  <si>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</si>
  <si>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</si>
  <si>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</si>
  <si>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</si>
  <si>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</si>
  <si>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</si>
  <si>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</si>
  <si>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</si>
  <si>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</si>
  <si>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</si>
  <si>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</si>
  <si>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</si>
  <si>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</si>
  <si>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</si>
  <si>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</si>
  <si>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</si>
  <si>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</si>
  <si>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</si>
  <si>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</si>
  <si>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</si>
  <si>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</si>
  <si>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</si>
  <si>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</si>
  <si>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</si>
  <si>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</si>
  <si>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</si>
  <si>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</si>
  <si>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</si>
  <si>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</si>
  <si>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</si>
  <si>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</si>
  <si>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</si>
  <si>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</si>
  <si>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</si>
  <si>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</si>
  <si>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</si>
  <si>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</si>
  <si>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</si>
  <si>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</si>
  <si>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</si>
  <si>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</si>
  <si>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</si>
  <si>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</si>
  <si>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</si>
  <si>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</si>
  <si>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</si>
  <si>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</si>
  <si>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</si>
  <si>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</si>
  <si>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</si>
  <si>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</si>
  <si>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</si>
  <si>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</si>
  <si>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</si>
  <si>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</si>
  <si>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</si>
  <si>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</si>
  <si>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</si>
  <si>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</si>
  <si>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</si>
  <si>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</si>
  <si>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</si>
  <si>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</si>
  <si>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</si>
  <si>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</si>
  <si>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</si>
  <si>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</si>
  <si>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</si>
  <si>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</si>
  <si>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</si>
  <si>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</si>
  <si>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</si>
  <si>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</si>
  <si>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</si>
  <si>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</si>
  <si>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</si>
  <si>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</si>
  <si>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</si>
  <si>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</si>
  <si>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</si>
  <si>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</si>
  <si>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</si>
  <si>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</si>
  <si>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</si>
  <si>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</si>
  <si>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</si>
  <si>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</si>
  <si>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</si>
  <si>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</si>
  <si>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</si>
  <si>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</si>
  <si>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</si>
  <si>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</si>
  <si>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</si>
  <si>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</si>
  <si>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</si>
  <si>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</si>
  <si>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</si>
  <si>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</si>
  <si>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</si>
  <si>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</si>
  <si>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</si>
  <si>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</si>
  <si>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</si>
  <si>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</si>
  <si>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</si>
  <si>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</si>
  <si>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</si>
  <si>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</si>
  <si>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</si>
  <si>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</si>
  <si>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</si>
  <si>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</si>
  <si>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</si>
  <si>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</si>
  <si>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</si>
  <si>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</si>
  <si>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</si>
  <si>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</si>
  <si>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</si>
  <si>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</si>
  <si>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</si>
  <si>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</si>
  <si>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</si>
  <si>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</si>
  <si>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</si>
  <si>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</si>
  <si>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</si>
  <si>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</si>
  <si>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</si>
  <si>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</si>
  <si>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</si>
  <si>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</si>
  <si>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</si>
  <si>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</si>
  <si>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</si>
  <si>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</si>
  <si>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</si>
  <si>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</si>
  <si>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</si>
  <si>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</si>
  <si>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</si>
  <si>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</si>
  <si>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</si>
  <si>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</si>
  <si>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</si>
  <si>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</si>
  <si>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</si>
  <si>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</si>
  <si>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</si>
  <si>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</si>
  <si>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</si>
  <si>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</si>
  <si>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</si>
  <si>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</si>
  <si>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</si>
  <si>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</si>
  <si>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</si>
  <si>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</si>
  <si>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</si>
  <si>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</si>
  <si>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</si>
  <si>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</si>
  <si>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</si>
  <si>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</si>
  <si>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</si>
  <si>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</si>
  <si>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</si>
  <si>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</si>
  <si>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</si>
  <si>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</si>
  <si>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</si>
  <si>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</si>
  <si>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</si>
  <si>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</si>
  <si>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</si>
  <si>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</si>
  <si>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</si>
  <si>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</si>
  <si>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</si>
  <si>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</si>
  <si>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</si>
  <si>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</si>
  <si>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</si>
  <si>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</si>
  <si>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</si>
  <si>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</si>
  <si>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</si>
  <si>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</si>
  <si>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</si>
  <si>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</si>
  <si>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</si>
  <si>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</si>
  <si>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</si>
  <si>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</si>
  <si>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</si>
  <si>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</si>
  <si>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</si>
  <si>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</si>
  <si>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</si>
  <si>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</si>
  <si>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</si>
  <si>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</si>
  <si>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</si>
  <si>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</si>
  <si>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</si>
  <si>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</si>
  <si>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</si>
  <si>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</si>
  <si>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</si>
  <si>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</si>
  <si>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</si>
  <si>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</si>
  <si>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</si>
  <si>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</si>
  <si>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</si>
  <si>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</si>
  <si>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</si>
  <si>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</si>
  <si>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</si>
  <si>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</si>
  <si>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</si>
  <si>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</si>
  <si>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</si>
  <si>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</si>
  <si>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</si>
  <si>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</si>
  <si>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</si>
  <si>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</si>
  <si>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</si>
  <si>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</si>
  <si>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</si>
  <si>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</si>
  <si>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</si>
  <si>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</si>
  <si>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</si>
  <si>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</si>
  <si>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</si>
  <si>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</si>
  <si>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</si>
  <si>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</si>
  <si>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</si>
  <si>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</si>
  <si>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</si>
  <si>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</si>
  <si>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</si>
  <si>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</si>
  <si>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</si>
  <si>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</si>
  <si>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</si>
  <si>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</si>
  <si>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</si>
  <si>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</si>
  <si>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</si>
  <si>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</si>
  <si>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</si>
  <si>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</si>
  <si>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</si>
  <si>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</si>
  <si>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</si>
  <si>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</si>
  <si>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</si>
  <si>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</si>
  <si>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</si>
  <si>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</si>
  <si>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</si>
  <si>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</si>
  <si>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</si>
  <si>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</si>
  <si>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</si>
  <si>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</si>
  <si>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</si>
  <si>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</si>
  <si>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</si>
  <si>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</si>
  <si>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</si>
  <si>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</si>
  <si>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</si>
  <si>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</si>
  <si>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</si>
  <si>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</si>
  <si>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</si>
  <si>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</si>
  <si>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</si>
  <si>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</si>
  <si>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</si>
  <si>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</si>
  <si>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</si>
  <si>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</si>
  <si>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</si>
  <si>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</si>
  <si>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</si>
  <si>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</si>
  <si>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</si>
  <si>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</si>
  <si>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</si>
  <si>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</si>
  <si>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</si>
  <si>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</si>
  <si>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</si>
  <si>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</si>
  <si>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</si>
  <si>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</si>
  <si>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</si>
  <si>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</si>
  <si>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</si>
  <si>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</si>
  <si>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</si>
  <si>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</si>
  <si>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</si>
  <si>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</si>
  <si>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</si>
  <si>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</si>
  <si>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</si>
  <si>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</si>
  <si>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</si>
  <si>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</si>
  <si>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</si>
  <si>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</si>
  <si>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</si>
  <si>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</si>
  <si>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</si>
  <si>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</si>
  <si>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</si>
  <si>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</si>
  <si>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</si>
  <si>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</si>
  <si>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</si>
  <si>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</si>
  <si>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</si>
  <si>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</si>
  <si>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</si>
  <si>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</si>
  <si>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</si>
  <si>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</si>
  <si>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</si>
  <si>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</si>
  <si>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</si>
  <si>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</si>
  <si>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</si>
  <si>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</si>
  <si>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</si>
  <si>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</si>
  <si>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</si>
  <si>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</si>
  <si>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</si>
  <si>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</si>
  <si>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</si>
  <si>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</si>
  <si>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</si>
  <si>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</si>
  <si>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</si>
  <si>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</si>
  <si>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</si>
  <si>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</si>
  <si>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</si>
  <si>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</si>
  <si>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</si>
  <si>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</si>
  <si>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</si>
  <si>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</si>
  <si>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</si>
  <si>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</si>
  <si>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</si>
  <si>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</si>
  <si>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</si>
  <si>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</si>
  <si>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</si>
  <si>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</si>
  <si>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</si>
  <si>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</si>
  <si>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</si>
  <si>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</si>
  <si>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</si>
  <si>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</si>
  <si>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</si>
  <si>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</si>
  <si>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</si>
  <si>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</si>
  <si>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</si>
  <si>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</si>
  <si>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</si>
  <si>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</si>
  <si>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</si>
  <si>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</si>
  <si>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</si>
  <si>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</si>
  <si>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</si>
  <si>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</si>
  <si>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</si>
  <si>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</si>
  <si>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</si>
  <si>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</si>
  <si>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</si>
  <si>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</si>
  <si>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</si>
  <si>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</si>
  <si>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</si>
  <si>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</si>
  <si>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</si>
  <si>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</si>
  <si>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</si>
  <si>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</si>
  <si>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</si>
  <si>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</si>
  <si>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</si>
  <si>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</si>
  <si>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</si>
  <si>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</si>
  <si>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</si>
  <si>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</si>
  <si>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</si>
  <si>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</si>
  <si>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</si>
  <si>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</si>
  <si>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</si>
  <si>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</si>
  <si>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</si>
  <si>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</si>
  <si>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</si>
  <si>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</si>
  <si>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</si>
  <si>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</si>
  <si>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</si>
  <si>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</si>
  <si>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</si>
  <si>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</si>
  <si>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</si>
  <si>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</si>
  <si>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</si>
  <si>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</si>
  <si>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</si>
  <si>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</si>
  <si>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</si>
  <si>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</si>
  <si>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</si>
  <si>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</si>
  <si>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</si>
  <si>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</si>
  <si>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</si>
  <si>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</si>
  <si>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</si>
  <si>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</si>
  <si>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</si>
  <si>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</si>
  <si>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</si>
  <si>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</si>
  <si>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</si>
  <si>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</si>
  <si>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</si>
  <si>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</si>
  <si>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</si>
  <si>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</si>
  <si>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</si>
  <si>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</si>
  <si>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</si>
  <si>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</si>
  <si>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</si>
  <si>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</si>
  <si>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</si>
  <si>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</si>
  <si>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</si>
  <si>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</si>
  <si>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</si>
  <si>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</si>
  <si>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</si>
  <si>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</si>
  <si>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</si>
  <si>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</si>
  <si>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</si>
  <si>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</si>
  <si>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</si>
  <si>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</si>
  <si>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</si>
  <si>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</si>
  <si>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</si>
  <si>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</si>
  <si>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</si>
  <si>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</si>
  <si>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</si>
  <si>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</si>
  <si>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</si>
  <si>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</si>
  <si>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</si>
  <si>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</si>
  <si>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</si>
  <si>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</si>
  <si>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</si>
  <si>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</si>
  <si>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</si>
  <si>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</si>
  <si>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</si>
  <si>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</si>
  <si>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</si>
  <si>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</si>
  <si>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</si>
  <si>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</si>
  <si>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</si>
  <si>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</si>
  <si>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</si>
  <si>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</si>
  <si>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</si>
  <si>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</si>
  <si>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</si>
  <si>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</si>
  <si>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</si>
  <si>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</si>
  <si>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</si>
  <si>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</si>
  <si>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</si>
  <si>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</si>
  <si>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</si>
  <si>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</si>
  <si>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</si>
  <si>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</si>
  <si>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</si>
  <si>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</si>
  <si>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</si>
  <si>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</si>
  <si>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</si>
  <si>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</si>
  <si>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</si>
  <si>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</si>
  <si>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</si>
  <si>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</si>
  <si>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</si>
  <si>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</si>
  <si>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</si>
  <si>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</si>
  <si>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</si>
  <si>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</si>
  <si>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</si>
  <si>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</si>
  <si>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</si>
  <si>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</si>
  <si>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</si>
  <si>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</si>
  <si>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</si>
  <si>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</si>
  <si>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</si>
  <si>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</si>
  <si>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</si>
  <si>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</si>
  <si>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</si>
  <si>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</si>
  <si>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</si>
  <si>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</si>
  <si>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</si>
  <si>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</si>
  <si>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</si>
  <si>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</si>
  <si>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</si>
  <si>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</si>
  <si>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</si>
  <si>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</si>
  <si>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</si>
  <si>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</si>
  <si>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</si>
  <si>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</si>
  <si>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</si>
  <si>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</si>
  <si>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</si>
  <si>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</si>
  <si>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</si>
  <si>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</si>
  <si>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</si>
  <si>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</si>
  <si>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</si>
  <si>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</si>
  <si>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</si>
  <si>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</si>
  <si>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</si>
  <si>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</si>
  <si>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</si>
  <si>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</si>
  <si>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</si>
  <si>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</si>
  <si>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</si>
  <si>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</si>
  <si>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</si>
  <si>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</si>
  <si>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</si>
  <si>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</si>
  <si>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</si>
  <si>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</si>
  <si>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</si>
  <si>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</si>
  <si>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</si>
  <si>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</si>
  <si>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</si>
  <si>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</si>
  <si>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</si>
  <si>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</si>
  <si>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</si>
  <si>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</si>
  <si>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</si>
  <si>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</si>
  <si>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</si>
  <si>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</si>
  <si>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</si>
  <si>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</si>
  <si>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</si>
  <si>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</si>
  <si>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</si>
  <si>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</si>
  <si>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</si>
  <si>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</si>
  <si>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</si>
  <si>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</si>
  <si>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</si>
  <si>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</si>
  <si>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</si>
  <si>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</si>
  <si>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</si>
  <si>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</si>
  <si>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</si>
  <si>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</si>
  <si>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</si>
  <si>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</si>
  <si>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</si>
  <si>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</si>
  <si>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</si>
  <si>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</si>
  <si>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</si>
  <si>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</si>
  <si>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</si>
  <si>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</si>
  <si>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</si>
  <si>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</si>
  <si>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</si>
  <si>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</si>
  <si>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</si>
  <si>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</si>
  <si>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</si>
  <si>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</si>
  <si>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</si>
  <si>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</si>
  <si>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</si>
  <si>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</si>
  <si>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</si>
  <si>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</si>
  <si>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</si>
  <si>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</si>
  <si>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</si>
  <si>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</si>
  <si>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</si>
  <si>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</si>
  <si>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</si>
  <si>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</si>
  <si>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</si>
  <si>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</si>
  <si>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</si>
  <si>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</si>
  <si>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</si>
  <si>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</si>
  <si>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</si>
  <si>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</si>
  <si>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</si>
  <si>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</si>
  <si>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</si>
  <si>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</si>
  <si>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</si>
  <si>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</si>
  <si>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</si>
  <si>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</si>
  <si>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</si>
  <si>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</si>
  <si>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</si>
  <si>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</si>
  <si>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</si>
  <si>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</si>
  <si>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</si>
  <si>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</si>
  <si>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</si>
  <si>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</si>
  <si>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</si>
  <si>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</si>
  <si>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</si>
  <si>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</si>
  <si>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</si>
  <si>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</si>
  <si>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</si>
  <si>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</si>
  <si>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</si>
  <si>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</si>
  <si>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</si>
  <si>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</si>
  <si>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</si>
  <si>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</si>
  <si>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</si>
  <si>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</si>
  <si>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</si>
  <si>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</si>
  <si>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</si>
  <si>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</si>
  <si>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</si>
  <si>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</si>
  <si>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</si>
  <si>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</si>
  <si>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</si>
  <si>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</si>
  <si>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</si>
  <si>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</si>
  <si>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</si>
  <si>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</si>
  <si>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</si>
  <si>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</si>
  <si>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</si>
  <si>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</si>
  <si>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</si>
  <si>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</si>
  <si>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</si>
  <si>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</si>
  <si>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</si>
  <si>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</si>
  <si>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</si>
  <si>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</si>
  <si>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</si>
  <si>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</si>
  <si>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</si>
  <si>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</si>
  <si>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</si>
  <si>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</si>
  <si>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</si>
  <si>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</si>
  <si>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</si>
  <si>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</si>
  <si>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</si>
  <si>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</si>
  <si>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</si>
  <si>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</si>
  <si>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</si>
  <si>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</si>
  <si>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</si>
  <si>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</si>
  <si>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</si>
  <si>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</si>
  <si>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</si>
  <si>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</si>
  <si>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</si>
  <si>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</si>
  <si>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</si>
  <si>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</si>
  <si>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</si>
  <si>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</si>
  <si>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</si>
  <si>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</si>
  <si>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</si>
  <si>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</si>
  <si>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</si>
  <si>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</si>
  <si>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</si>
  <si>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</si>
  <si>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</si>
  <si>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</si>
  <si>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</si>
  <si>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</si>
  <si>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</si>
  <si>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</si>
  <si>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</si>
  <si>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</si>
  <si>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</si>
  <si>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</si>
  <si>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</si>
  <si>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</si>
  <si>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</si>
  <si>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</si>
  <si>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</si>
  <si>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</si>
  <si>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</si>
  <si>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</si>
  <si>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</si>
  <si>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</si>
  <si>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</si>
  <si>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</si>
  <si>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</si>
  <si>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</si>
  <si>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</si>
  <si>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</si>
  <si>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</si>
  <si>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</si>
  <si>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</si>
  <si>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</si>
  <si>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</si>
  <si>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</si>
  <si>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</si>
  <si>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</si>
  <si>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</si>
  <si>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</si>
  <si>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</si>
  <si>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</si>
  <si>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</si>
  <si>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</si>
  <si>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</si>
  <si>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</si>
  <si>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</si>
  <si>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</si>
  <si>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</si>
  <si>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</si>
  <si>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</si>
  <si>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</si>
  <si>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</si>
  <si>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</si>
  <si>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</si>
  <si>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</si>
  <si>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</si>
  <si>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</si>
  <si>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</si>
  <si>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</si>
  <si>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</si>
  <si>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</si>
  <si>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</si>
  <si>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</si>
  <si>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</si>
  <si>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</si>
  <si>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</si>
  <si>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</si>
  <si>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</si>
  <si>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</si>
  <si>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</si>
  <si>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</si>
  <si>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</si>
  <si>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</si>
  <si>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</si>
  <si>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</si>
  <si>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</si>
  <si>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</si>
  <si>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</si>
  <si>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</si>
  <si>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</si>
  <si>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</si>
  <si>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</si>
  <si>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</si>
  <si>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</si>
  <si>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</si>
  <si>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</si>
  <si>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</si>
  <si>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</si>
  <si>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</si>
  <si>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</si>
  <si>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</si>
  <si>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</si>
  <si>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</si>
  <si>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</si>
  <si>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</si>
  <si>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</si>
  <si>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</si>
  <si>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</si>
  <si>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</si>
  <si>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</si>
  <si>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</si>
  <si>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</si>
  <si>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</si>
  <si>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</si>
  <si>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</si>
  <si>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</si>
  <si>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</si>
  <si>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</si>
  <si>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</si>
  <si>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</si>
  <si>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</si>
  <si>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</si>
  <si>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</si>
  <si>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</si>
  <si>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</si>
  <si>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</si>
  <si>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</si>
  <si>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</si>
  <si>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</si>
  <si>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</si>
  <si>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</si>
  <si>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</si>
  <si>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</si>
  <si>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</si>
  <si>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</si>
  <si>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</si>
  <si>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</si>
  <si>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</si>
  <si>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</si>
  <si>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</si>
  <si>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</si>
  <si>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</si>
  <si>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</si>
  <si>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</si>
  <si>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</si>
  <si>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</si>
  <si>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</si>
  <si>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</si>
  <si>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</si>
  <si>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</si>
  <si>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</si>
  <si>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</si>
  <si>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</si>
  <si>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</si>
  <si>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</si>
  <si>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</si>
  <si>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</si>
  <si>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</si>
  <si>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</si>
  <si>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</si>
  <si>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</si>
  <si>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</si>
  <si>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</si>
  <si>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</si>
  <si>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</si>
  <si>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</si>
  <si>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</si>
  <si>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</si>
  <si>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</si>
  <si>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</si>
  <si>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</si>
  <si>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</si>
  <si>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</si>
  <si>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</si>
  <si>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</si>
  <si>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</si>
  <si>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</si>
  <si>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</si>
  <si>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</si>
  <si>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</si>
  <si>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</si>
  <si>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</si>
  <si>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</si>
  <si>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</si>
  <si>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</si>
  <si>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</si>
  <si>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</si>
  <si>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</si>
  <si>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</si>
  <si>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</si>
  <si>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</si>
  <si>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</si>
  <si>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</si>
  <si>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</si>
  <si>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</si>
  <si>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</si>
  <si>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</si>
  <si>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</si>
  <si>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</si>
  <si>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</si>
  <si>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</si>
  <si>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</si>
  <si>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</si>
  <si>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</si>
  <si>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</si>
  <si>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</si>
  <si>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</si>
  <si>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</si>
  <si>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</si>
  <si>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</si>
  <si>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</si>
  <si>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</si>
  <si>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</si>
  <si>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</si>
  <si>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</si>
  <si>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</si>
  <si>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</si>
  <si>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</si>
  <si>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</si>
  <si>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</si>
  <si>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</si>
  <si>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</si>
  <si>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</si>
  <si>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</si>
  <si>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</si>
  <si>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</si>
  <si>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</si>
  <si>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</si>
  <si>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</si>
  <si>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</si>
  <si>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</si>
  <si>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</si>
  <si>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</si>
  <si>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</si>
  <si>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</si>
  <si>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</si>
  <si>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</si>
  <si>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</si>
  <si>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</si>
  <si>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</si>
  <si>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</si>
  <si>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</si>
  <si>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</si>
  <si>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</si>
  <si>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</si>
  <si>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</si>
  <si>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</si>
  <si>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</si>
  <si>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</si>
  <si>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</si>
  <si>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</si>
  <si>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</si>
  <si>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</si>
  <si>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</si>
  <si>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</si>
  <si>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</si>
  <si>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</si>
  <si>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</si>
  <si>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</si>
  <si>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</si>
  <si>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</si>
  <si>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</si>
  <si>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</si>
  <si>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</si>
  <si>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</si>
  <si>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</si>
  <si>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</si>
  <si>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</si>
  <si>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</si>
  <si>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</si>
  <si>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</si>
  <si>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</si>
  <si>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</si>
  <si>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</si>
  <si>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</si>
  <si>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</si>
  <si>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</si>
  <si>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</si>
  <si>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</si>
  <si>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</si>
  <si>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</si>
  <si>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</si>
  <si>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</si>
  <si>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</si>
  <si>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</si>
  <si>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</si>
  <si>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</si>
  <si>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</si>
  <si>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</si>
  <si>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</si>
  <si>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</si>
  <si>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</si>
  <si>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</si>
  <si>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</si>
  <si>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</si>
  <si>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</si>
  <si>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</si>
  <si>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</si>
  <si>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</si>
  <si>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</si>
  <si>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</si>
  <si>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</si>
  <si>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</si>
  <si>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</si>
  <si>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</si>
  <si>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</si>
  <si>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</si>
  <si>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</si>
  <si>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</si>
  <si>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</si>
  <si>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</si>
  <si>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</si>
  <si>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</si>
  <si>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</si>
  <si>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</si>
  <si>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</si>
  <si>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</si>
  <si>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</si>
  <si>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</si>
  <si>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</si>
  <si>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</si>
  <si>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</si>
  <si>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</si>
  <si>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</si>
  <si>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</si>
  <si>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</si>
  <si>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</si>
  <si>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</si>
  <si>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</si>
  <si>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</si>
  <si>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</si>
  <si>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</si>
  <si>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</si>
  <si>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</si>
  <si>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</si>
  <si>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</si>
  <si>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</si>
  <si>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</si>
  <si>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</si>
  <si>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</si>
  <si>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</si>
  <si>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</si>
  <si>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</si>
  <si>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</si>
  <si>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</si>
  <si>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</si>
  <si>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</si>
  <si>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</si>
  <si>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</si>
  <si>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</si>
  <si>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</si>
  <si>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</si>
  <si>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</si>
  <si>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</si>
  <si>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</si>
  <si>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</si>
  <si>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</si>
  <si>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</si>
  <si>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</si>
  <si>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</si>
  <si>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</si>
  <si>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</si>
  <si>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</si>
  <si>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</si>
  <si>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</si>
  <si>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</si>
  <si>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</si>
  <si>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</si>
  <si>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</si>
  <si>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</si>
  <si>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</si>
  <si>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</si>
  <si>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</si>
  <si>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</si>
  <si>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</si>
  <si>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</si>
  <si>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</si>
  <si>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</si>
  <si>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</si>
  <si>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</si>
  <si>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</si>
  <si>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</si>
  <si>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</si>
  <si>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</si>
  <si>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</si>
  <si>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</si>
  <si>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</si>
  <si>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</si>
  <si>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</si>
  <si>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</si>
  <si>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</si>
  <si>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</si>
  <si>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</si>
  <si>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</si>
  <si>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</si>
  <si>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</si>
  <si>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</si>
  <si>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</si>
  <si>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</si>
  <si>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</si>
  <si>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</si>
  <si>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</si>
  <si>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</si>
  <si>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</si>
  <si>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</si>
  <si>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</si>
  <si>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</si>
  <si>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</si>
  <si>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</si>
  <si>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</si>
  <si>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</si>
  <si>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</si>
  <si>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</si>
  <si>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</si>
  <si>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</si>
  <si>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</si>
  <si>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</si>
  <si>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</si>
  <si>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</si>
  <si>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</si>
  <si>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</si>
  <si>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</si>
  <si>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</si>
  <si>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</si>
  <si>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</si>
  <si>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</si>
  <si>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</si>
  <si>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</si>
  <si>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</si>
  <si>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</si>
  <si>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</si>
  <si>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</si>
  <si>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</si>
  <si>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</si>
  <si>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</si>
  <si>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</si>
  <si>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</si>
  <si>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</si>
  <si>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</si>
  <si>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</si>
  <si>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</si>
  <si>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</si>
  <si>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</si>
  <si>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</si>
  <si>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</si>
  <si>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</si>
  <si>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</si>
  <si>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</si>
  <si>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</si>
  <si>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</si>
  <si>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</si>
  <si>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</si>
  <si>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</si>
  <si>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</si>
  <si>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</si>
  <si>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</si>
  <si>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</si>
  <si>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</si>
  <si>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</si>
  <si>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</si>
  <si>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</si>
  <si>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</si>
  <si>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</si>
  <si>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</si>
  <si>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</si>
  <si>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</si>
  <si>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</si>
  <si>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</si>
  <si>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</si>
  <si>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</si>
  <si>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</si>
  <si>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</si>
  <si>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</si>
  <si>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</si>
  <si>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</si>
  <si>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</si>
  <si>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</si>
  <si>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</si>
  <si>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</si>
  <si>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</si>
  <si>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</si>
  <si>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</si>
  <si>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</si>
  <si>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</si>
  <si>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</si>
  <si>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</si>
  <si>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</si>
  <si>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</si>
  <si>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</si>
  <si>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</si>
  <si>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</si>
  <si>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</si>
  <si>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</si>
  <si>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</si>
  <si>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</si>
  <si>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</si>
  <si>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</si>
  <si>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</si>
  <si>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</si>
  <si>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</si>
  <si>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</si>
  <si>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</si>
  <si>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</si>
  <si>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</si>
  <si>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</si>
  <si>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</si>
  <si>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</si>
  <si>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</si>
  <si>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</si>
  <si>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</si>
  <si>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</si>
  <si>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</si>
  <si>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</si>
  <si>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</si>
  <si>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</si>
  <si>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</si>
  <si>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</si>
  <si>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</si>
  <si>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</si>
  <si>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</si>
  <si>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</si>
  <si>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</si>
  <si>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</si>
  <si>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</si>
  <si>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</si>
  <si>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</si>
  <si>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</si>
  <si>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</si>
  <si>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</si>
  <si>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</si>
  <si>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</si>
  <si>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</si>
  <si>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</si>
  <si>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</si>
  <si>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</si>
  <si>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</si>
  <si>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</si>
  <si>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</si>
  <si>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</si>
  <si>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</si>
  <si>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</si>
  <si>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</si>
  <si>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</si>
  <si>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</si>
  <si>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</si>
  <si>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</si>
  <si>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</si>
  <si>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</si>
  <si>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</si>
  <si>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</si>
  <si>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</si>
  <si>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</si>
  <si>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</si>
  <si>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</si>
  <si>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</si>
  <si>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</si>
  <si>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</si>
  <si>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</si>
  <si>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</si>
  <si>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</si>
  <si>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</si>
  <si>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</si>
  <si>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</si>
  <si>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</si>
  <si>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</si>
  <si>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</si>
  <si>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</si>
  <si>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</si>
  <si>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</si>
  <si>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</si>
  <si>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</si>
  <si>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</si>
  <si>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</si>
  <si>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</si>
  <si>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</si>
  <si>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</si>
  <si>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</si>
  <si>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</si>
  <si>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</si>
  <si>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</si>
  <si>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</si>
  <si>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</si>
  <si>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</si>
  <si>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</si>
  <si>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</si>
  <si>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</si>
  <si>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</si>
  <si>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</si>
  <si>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</si>
  <si>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</si>
  <si>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</si>
  <si>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</si>
  <si>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</si>
  <si>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</si>
  <si>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</si>
  <si>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</si>
  <si>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</si>
  <si>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</si>
  <si>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</si>
  <si>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</si>
  <si>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</si>
  <si>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</si>
  <si>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</si>
  <si>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</si>
  <si>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</si>
  <si>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</si>
  <si>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</si>
  <si>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</si>
  <si>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</si>
  <si>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</si>
  <si>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</si>
  <si>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</si>
  <si>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</si>
  <si>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</si>
  <si>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</si>
  <si>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</si>
  <si>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</si>
  <si>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</si>
  <si>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</si>
  <si>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</si>
  <si>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</si>
  <si>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</si>
  <si>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</si>
  <si>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</si>
  <si>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</si>
  <si>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</si>
  <si>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</si>
  <si>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</si>
  <si>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</si>
  <si>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</si>
  <si>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</si>
  <si>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</si>
  <si>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</si>
  <si>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</si>
  <si>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</si>
  <si>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</si>
  <si>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</si>
  <si>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</si>
  <si>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</si>
  <si>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</si>
  <si>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</si>
  <si>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</si>
  <si>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</si>
  <si>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</si>
  <si>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</si>
  <si>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</si>
  <si>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</si>
  <si>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</si>
  <si>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</si>
  <si>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</si>
  <si>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</si>
  <si>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</si>
  <si>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</si>
  <si>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</si>
  <si>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</si>
  <si>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</si>
  <si>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</si>
  <si>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</si>
  <si>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</si>
  <si>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</si>
  <si>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</si>
  <si>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</si>
  <si>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</si>
  <si>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</si>
  <si>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</si>
  <si>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</si>
  <si>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</si>
  <si>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</si>
  <si>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</si>
  <si>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</si>
  <si>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</si>
  <si>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</si>
  <si>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</si>
  <si>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</si>
  <si>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</si>
  <si>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</si>
  <si>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</si>
  <si>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</si>
  <si>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</si>
  <si>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</si>
  <si>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</si>
  <si>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</si>
  <si>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</si>
  <si>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</si>
  <si>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</si>
  <si>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</si>
  <si>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</si>
  <si>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</si>
  <si>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</si>
  <si>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</si>
  <si>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</si>
  <si>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</si>
  <si>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</si>
  <si>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</si>
  <si>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</si>
  <si>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</si>
  <si>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</si>
  <si>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</si>
  <si>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</si>
  <si>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</si>
  <si>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</si>
  <si>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</si>
  <si>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</si>
  <si>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</si>
  <si>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</si>
  <si>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</si>
  <si>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</si>
  <si>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</si>
  <si>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</si>
  <si>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</si>
  <si>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</si>
  <si>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</si>
  <si>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</si>
  <si>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</si>
  <si>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</si>
  <si>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</si>
  <si>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</si>
  <si>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</si>
  <si>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</si>
  <si>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</si>
  <si>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</si>
  <si>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</si>
  <si>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</si>
  <si>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</si>
  <si>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</si>
  <si>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</si>
  <si>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</si>
  <si>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</si>
  <si>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</si>
  <si>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</si>
  <si>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</si>
  <si>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</si>
  <si>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</si>
  <si>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</si>
  <si>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</si>
  <si>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</si>
  <si>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</si>
  <si>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</si>
  <si>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</si>
  <si>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</si>
  <si>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</si>
  <si>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</si>
  <si>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</si>
  <si>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</si>
  <si>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</si>
  <si>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</si>
  <si>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</si>
  <si>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</si>
  <si>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</si>
  <si>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</si>
  <si>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</si>
  <si>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</si>
  <si>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</si>
  <si>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</si>
  <si>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</si>
  <si>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</si>
  <si>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</si>
  <si>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</si>
  <si>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</si>
  <si>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</si>
  <si>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</si>
  <si>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</si>
  <si>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</si>
  <si>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</si>
  <si>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</si>
  <si>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</si>
  <si>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</si>
  <si>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</si>
  <si>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</si>
  <si>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</si>
  <si>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</si>
  <si>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</si>
  <si>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</si>
  <si>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</si>
  <si>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</si>
  <si>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</si>
  <si>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</si>
  <si>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</si>
  <si>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</si>
  <si>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</si>
  <si>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</si>
  <si>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</si>
  <si>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</si>
  <si>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</si>
  <si>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</si>
  <si>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</si>
  <si>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</si>
  <si>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</si>
  <si>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</si>
  <si>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</si>
  <si>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</si>
  <si>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</si>
  <si>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</si>
  <si>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</si>
  <si>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</si>
  <si>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</si>
  <si>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</si>
  <si>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</si>
  <si>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</si>
  <si>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</si>
  <si>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</si>
  <si>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</si>
  <si>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</si>
  <si>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</si>
  <si>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</si>
  <si>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</si>
  <si>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</si>
  <si>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</si>
  <si>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</si>
  <si>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</si>
  <si>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</si>
  <si>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</si>
  <si>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</si>
  <si>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</si>
  <si>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</si>
  <si>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</si>
  <si>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</si>
  <si>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</si>
  <si>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</si>
  <si>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</si>
  <si>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</si>
  <si>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</si>
  <si>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</si>
  <si>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</si>
  <si>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</si>
  <si>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</si>
  <si>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</si>
  <si>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</si>
  <si>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</si>
  <si>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</si>
  <si>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</si>
  <si>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</si>
  <si>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</si>
  <si>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</si>
  <si>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</si>
  <si>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</si>
  <si>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</si>
  <si>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</si>
  <si>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</si>
  <si>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</si>
  <si>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</si>
  <si>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</si>
  <si>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</si>
  <si>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</si>
  <si>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</si>
  <si>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</si>
  <si>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</si>
  <si>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</si>
  <si>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</si>
  <si>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</si>
  <si>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</si>
  <si>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</si>
  <si>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</si>
  <si>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</si>
  <si>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</si>
  <si>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</si>
  <si>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</si>
  <si>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</si>
  <si>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</si>
  <si>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</si>
  <si>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</si>
  <si>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</si>
  <si>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</si>
  <si>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</si>
  <si>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</si>
  <si>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</si>
  <si>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</si>
  <si>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</si>
  <si>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</si>
  <si>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</si>
  <si>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</si>
  <si>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</si>
  <si>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</si>
  <si>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</si>
  <si>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</si>
  <si>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</si>
  <si>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</si>
  <si>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</si>
  <si>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</si>
  <si>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</si>
  <si>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</si>
  <si>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</si>
  <si>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</si>
  <si>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</si>
  <si>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</si>
  <si>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</si>
  <si>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</si>
  <si>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</si>
  <si>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</si>
  <si>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</si>
  <si>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</si>
  <si>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</si>
  <si>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</si>
  <si>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</si>
  <si>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</si>
  <si>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</si>
  <si>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</si>
  <si>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</si>
  <si>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</si>
  <si>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</si>
  <si>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</si>
  <si>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</si>
  <si>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</si>
  <si>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</si>
  <si>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</si>
  <si>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</si>
  <si>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</si>
  <si>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</si>
  <si>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</si>
  <si>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</si>
  <si>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</si>
  <si>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</si>
  <si>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</si>
  <si>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</si>
  <si>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</si>
  <si>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</si>
  <si>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</si>
  <si>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</si>
  <si>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</si>
  <si>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</si>
  <si>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</si>
  <si>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</si>
  <si>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</si>
  <si>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</si>
  <si>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</si>
  <si>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</si>
  <si>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</si>
  <si>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</si>
  <si>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</si>
  <si>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</si>
  <si>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</si>
  <si>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</si>
  <si>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</si>
  <si>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</si>
  <si>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</si>
  <si>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</si>
  <si>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</si>
  <si>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</si>
  <si>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</si>
  <si>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</si>
  <si>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</si>
  <si>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</si>
  <si>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</si>
  <si>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</si>
  <si>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</si>
  <si>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</si>
  <si>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</si>
  <si>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</si>
  <si>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</si>
  <si>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</si>
  <si>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</si>
  <si>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</si>
  <si>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</si>
  <si>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</si>
  <si>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</si>
  <si>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</si>
  <si>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</si>
  <si>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</si>
  <si>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</si>
  <si>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</si>
  <si>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</si>
  <si>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</si>
  <si>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</si>
  <si>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</si>
  <si>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</si>
  <si>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</si>
  <si>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</si>
  <si>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</si>
  <si>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</si>
  <si>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</si>
  <si>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</si>
  <si>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</si>
  <si>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</si>
  <si>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</si>
  <si>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</si>
  <si>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</si>
  <si>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</si>
  <si>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</si>
  <si>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</si>
  <si>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</si>
  <si>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</si>
  <si>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</si>
  <si>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</si>
  <si>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</si>
  <si>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</si>
  <si>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</si>
  <si>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</si>
  <si>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</si>
  <si>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</si>
  <si>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</si>
  <si>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</si>
  <si>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</si>
  <si>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</si>
  <si>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</si>
  <si>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</si>
  <si>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</si>
  <si>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</si>
  <si>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</si>
  <si>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</si>
  <si>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</si>
  <si>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</si>
  <si>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</si>
  <si>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</si>
  <si>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</si>
  <si>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</si>
  <si>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</si>
  <si>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</si>
  <si>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</si>
  <si>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</si>
  <si>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</si>
  <si>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</si>
  <si>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</si>
  <si>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</si>
  <si>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</si>
  <si>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</si>
  <si>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</si>
  <si>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</si>
  <si>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</si>
  <si>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</si>
  <si>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</si>
  <si>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</si>
  <si>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</si>
  <si>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</si>
  <si>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</si>
  <si>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</si>
  <si>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</si>
  <si>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</si>
  <si>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</si>
  <si>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</si>
  <si>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</si>
  <si>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</si>
  <si>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</si>
  <si>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</si>
  <si>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</si>
  <si>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</si>
  <si>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</si>
  <si>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</si>
  <si>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</si>
  <si>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</si>
  <si>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</si>
  <si>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</si>
  <si>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</si>
  <si>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</si>
  <si>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</si>
  <si>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</si>
  <si>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</si>
  <si>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</si>
  <si>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</si>
  <si>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</si>
  <si>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</si>
  <si>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</si>
  <si>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</si>
  <si>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</si>
  <si>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</si>
  <si>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</si>
  <si>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</si>
  <si>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</si>
  <si>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</si>
  <si>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</si>
  <si>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</si>
  <si>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</si>
  <si>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</si>
  <si>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</si>
  <si>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</si>
  <si>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</si>
  <si>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</si>
  <si>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</si>
  <si>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</si>
  <si>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</si>
  <si>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</si>
  <si>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</si>
  <si>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</si>
  <si>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</si>
  <si>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</si>
  <si>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</si>
  <si>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</si>
  <si>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</si>
  <si>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</si>
  <si>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</si>
  <si>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</si>
  <si>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</si>
  <si>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</si>
  <si>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</si>
  <si>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</si>
  <si>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</si>
  <si>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</si>
  <si>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</si>
  <si>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</si>
  <si>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</si>
  <si>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</si>
  <si>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</si>
  <si>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</si>
  <si>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</si>
  <si>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</si>
  <si>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</si>
  <si>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</si>
  <si>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</si>
  <si>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</si>
  <si>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</si>
  <si>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</si>
  <si>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</si>
  <si>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</si>
  <si>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</si>
  <si>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</si>
  <si>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</si>
  <si>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</si>
  <si>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</si>
  <si>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</si>
  <si>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</si>
  <si>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</si>
  <si>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</si>
  <si>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</si>
  <si>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</si>
  <si>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</si>
  <si>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</si>
  <si>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</si>
  <si>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</si>
  <si>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</si>
  <si>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</si>
  <si>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</si>
  <si>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</si>
  <si>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</si>
  <si>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</si>
  <si>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</si>
  <si>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</si>
  <si>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</si>
  <si>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</si>
  <si>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</si>
  <si>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</si>
  <si>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</si>
  <si>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</si>
  <si>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</si>
  <si>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</si>
  <si>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</si>
  <si>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</si>
  <si>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</si>
  <si>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</si>
  <si>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</si>
  <si>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</si>
  <si>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</si>
  <si>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</si>
  <si>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</si>
  <si>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</si>
  <si>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</si>
  <si>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</si>
  <si>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</si>
  <si>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</si>
  <si>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</si>
  <si>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</si>
  <si>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</si>
  <si>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</si>
  <si>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</si>
  <si>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</si>
  <si>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</si>
  <si>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</si>
  <si>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</si>
  <si>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</si>
  <si>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</si>
  <si>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</si>
  <si>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</si>
  <si>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</si>
  <si>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</si>
  <si>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</si>
  <si>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</si>
  <si>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</si>
  <si>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</si>
  <si>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</si>
  <si>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</si>
  <si>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</si>
  <si>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</si>
  <si>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</si>
  <si>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</si>
  <si>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</si>
  <si>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</si>
  <si>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</si>
  <si>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</si>
  <si>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</si>
  <si>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</si>
  <si>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</si>
  <si>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</si>
  <si>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</si>
  <si>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</si>
  <si>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</si>
  <si>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</si>
  <si>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</si>
  <si>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</si>
  <si>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</si>
  <si>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</si>
  <si>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</si>
  <si>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</si>
  <si>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</si>
  <si>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</si>
  <si>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</si>
  <si>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</si>
  <si>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</si>
  <si>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</si>
  <si>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</si>
  <si>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</si>
  <si>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</si>
  <si>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</si>
  <si>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</si>
  <si>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</si>
  <si>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</si>
  <si>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</si>
  <si>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</si>
  <si>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</si>
  <si>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</si>
  <si>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</si>
  <si>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</si>
  <si>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</si>
  <si>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</si>
  <si>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</si>
  <si>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</si>
  <si>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</si>
  <si>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</si>
  <si>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</si>
  <si>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</si>
  <si>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</si>
  <si>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</si>
  <si>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</si>
  <si>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</si>
  <si>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</si>
  <si>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</si>
  <si>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</si>
  <si>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</si>
  <si>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</si>
  <si>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</si>
  <si>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</si>
  <si>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</si>
  <si>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</si>
  <si>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</si>
  <si>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</si>
  <si>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</si>
  <si>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</si>
  <si>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</si>
  <si>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</si>
  <si>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</si>
  <si>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</si>
  <si>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</si>
  <si>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</si>
  <si>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</si>
  <si>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</si>
  <si>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</si>
  <si>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</si>
  <si>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</si>
  <si>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</si>
  <si>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</si>
  <si>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</si>
  <si>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</si>
  <si>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</si>
  <si>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</si>
  <si>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</si>
  <si>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</si>
  <si>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</si>
  <si>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</si>
  <si>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</si>
  <si>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</si>
  <si>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</si>
  <si>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</si>
  <si>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</si>
  <si>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</si>
  <si>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</si>
  <si>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</si>
  <si>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</si>
  <si>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</si>
  <si>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</si>
  <si>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</si>
  <si>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</si>
  <si>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</si>
  <si>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</si>
  <si>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</si>
  <si>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</si>
  <si>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</si>
  <si>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</si>
  <si>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</si>
  <si>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</si>
  <si>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</si>
  <si>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</si>
  <si>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</si>
  <si>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</si>
  <si>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</si>
  <si>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</si>
  <si>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</si>
  <si>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</si>
  <si>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</si>
  <si>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</si>
  <si>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</si>
  <si>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</si>
  <si>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</si>
  <si>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</si>
  <si>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</si>
  <si>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</si>
  <si>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</si>
  <si>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</si>
  <si>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</si>
  <si>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</si>
  <si>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</si>
  <si>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</si>
  <si>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</si>
  <si>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</si>
  <si>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</si>
  <si>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</si>
  <si>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</si>
  <si>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</si>
  <si>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</si>
  <si>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</si>
  <si>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</si>
  <si>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</si>
  <si>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</si>
  <si>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</si>
  <si>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</si>
  <si>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</si>
  <si>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</si>
  <si>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</si>
  <si>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</si>
  <si>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</si>
  <si>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</si>
  <si>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</si>
  <si>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</si>
  <si>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</si>
  <si>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</si>
  <si>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</si>
  <si>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</si>
  <si>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</si>
  <si>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</si>
  <si>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</si>
  <si>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</si>
  <si>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</si>
  <si>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</si>
  <si>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</si>
  <si>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</si>
  <si>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</si>
  <si>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</si>
  <si>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</si>
  <si>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</si>
  <si>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</si>
  <si>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</si>
  <si>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</si>
  <si>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</si>
  <si>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</si>
  <si>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</si>
  <si>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</si>
  <si>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</si>
  <si>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</si>
  <si>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</si>
  <si>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</si>
  <si>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</si>
  <si>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</si>
  <si>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</si>
  <si>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</si>
  <si>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</si>
  <si>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</si>
  <si>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</si>
  <si>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</si>
  <si>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</si>
  <si>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</si>
  <si>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</si>
  <si>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</si>
  <si>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</si>
  <si>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</si>
  <si>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</si>
  <si>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</si>
  <si>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</si>
  <si>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</si>
  <si>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</si>
  <si>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</si>
  <si>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</si>
  <si>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</si>
  <si>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</si>
  <si>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</si>
  <si>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</si>
  <si>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</si>
  <si>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</si>
  <si>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</si>
  <si>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</si>
  <si>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</si>
  <si>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</si>
  <si>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</si>
  <si>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</si>
  <si>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</si>
  <si>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</si>
  <si>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</si>
  <si>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</si>
  <si>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</si>
  <si>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</si>
  <si>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</si>
  <si>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</si>
  <si>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</si>
  <si>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</si>
  <si>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</si>
  <si>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</si>
  <si>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</si>
  <si>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</si>
  <si>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</si>
  <si>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</si>
  <si>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</si>
  <si>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</si>
  <si>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</si>
  <si>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</si>
  <si>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</si>
  <si>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</si>
  <si>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</si>
  <si>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</si>
  <si>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</si>
  <si>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</si>
  <si>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</si>
  <si>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</si>
  <si>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</si>
  <si>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</si>
  <si>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</si>
  <si>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</si>
  <si>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</si>
  <si>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</si>
  <si>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</si>
  <si>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</si>
  <si>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</si>
  <si>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</si>
  <si>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</si>
  <si>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</si>
  <si>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</si>
  <si>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</si>
  <si>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</si>
  <si>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</si>
  <si>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</si>
  <si>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</si>
  <si>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</si>
  <si>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</si>
  <si>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</si>
  <si>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</si>
  <si>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</si>
  <si>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</si>
  <si>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</si>
  <si>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</si>
  <si>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</si>
  <si>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</si>
  <si>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</si>
  <si>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</si>
  <si>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</si>
  <si>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</si>
  <si>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</si>
  <si>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</si>
  <si>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</si>
  <si>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</si>
  <si>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</si>
  <si>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</si>
  <si>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</si>
  <si>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</si>
  <si>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</si>
  <si>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</si>
  <si>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</si>
  <si>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</si>
  <si>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</si>
  <si>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</si>
  <si>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</si>
  <si>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</si>
  <si>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</si>
  <si>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</si>
  <si>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</si>
  <si>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</si>
  <si>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</si>
  <si>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</si>
  <si>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</si>
  <si>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</si>
  <si>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</si>
  <si>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</si>
  <si>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</si>
  <si>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</si>
  <si>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</si>
  <si>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</si>
  <si>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</si>
  <si>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</si>
  <si>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</si>
  <si>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</si>
  <si>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</si>
  <si>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</si>
  <si>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</si>
  <si>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</si>
  <si>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</si>
  <si>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</si>
  <si>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</si>
  <si>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</si>
  <si>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</si>
  <si>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</si>
  <si>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</si>
  <si>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</si>
  <si>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</si>
  <si>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</si>
  <si>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</si>
  <si>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</si>
  <si>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</si>
  <si>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</si>
  <si>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</si>
  <si>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</si>
  <si>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</si>
  <si>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</si>
  <si>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</si>
  <si>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</si>
  <si>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</si>
  <si>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</si>
  <si>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</si>
  <si>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</si>
  <si>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</si>
  <si>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</si>
  <si>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</si>
  <si>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</si>
  <si>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</si>
  <si>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</si>
  <si>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</si>
  <si>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</si>
  <si>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</si>
  <si>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</si>
  <si>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</si>
  <si>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</si>
  <si>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</si>
  <si>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</si>
  <si>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</si>
  <si>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</si>
  <si>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</si>
  <si>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</si>
  <si>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</si>
  <si>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</si>
  <si>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</si>
  <si>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</si>
  <si>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</si>
  <si>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</si>
  <si>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</si>
  <si>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</si>
  <si>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</si>
  <si>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</si>
  <si>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</si>
  <si>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</si>
  <si>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</si>
  <si>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</si>
  <si>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</si>
  <si>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</si>
  <si>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</si>
  <si>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</si>
  <si>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</si>
  <si>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</si>
  <si>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</si>
  <si>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</si>
  <si>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</si>
  <si>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</si>
  <si>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</si>
  <si>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</si>
  <si>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</si>
  <si>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</si>
  <si>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</si>
  <si>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</si>
  <si>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</si>
  <si>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</si>
  <si>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</si>
  <si>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</si>
  <si>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</si>
  <si>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</si>
  <si>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</si>
  <si>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</si>
  <si>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</si>
  <si>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</si>
  <si>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</si>
  <si>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</si>
  <si>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</si>
  <si>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</si>
  <si>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</si>
  <si>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</si>
  <si>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</si>
  <si>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</si>
  <si>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</si>
  <si>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</si>
  <si>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</si>
  <si>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</si>
  <si>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</si>
  <si>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</si>
  <si>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</si>
  <si>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</si>
  <si>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</si>
  <si>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</si>
  <si>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</si>
  <si>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</si>
  <si>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</si>
  <si>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</si>
  <si>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</si>
  <si>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</si>
  <si>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</si>
  <si>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</si>
  <si>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</si>
  <si>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</si>
  <si>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</si>
  <si>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</si>
  <si>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</si>
  <si>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</si>
  <si>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</si>
  <si>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</si>
  <si>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</si>
  <si>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</si>
  <si>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</si>
  <si>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</si>
  <si>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</si>
  <si>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</si>
  <si>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</si>
  <si>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</si>
  <si>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</si>
  <si>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</si>
  <si>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</si>
  <si>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</si>
  <si>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</si>
  <si>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</si>
  <si>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</si>
  <si>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</si>
  <si>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</si>
  <si>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</si>
  <si>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</si>
  <si>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</si>
  <si>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</si>
  <si>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</si>
  <si>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</si>
  <si>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</si>
  <si>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</si>
  <si>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</si>
  <si>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</si>
  <si>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</si>
  <si>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</si>
  <si>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</si>
  <si>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</si>
  <si>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</si>
  <si>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</si>
  <si>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</si>
  <si>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</si>
  <si>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</si>
  <si>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</si>
  <si>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</si>
  <si>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</si>
  <si>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</si>
  <si>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</si>
  <si>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</si>
  <si>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</si>
  <si>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</si>
  <si>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</si>
  <si>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</si>
  <si>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</si>
  <si>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</si>
  <si>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</si>
  <si>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</si>
  <si>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</si>
  <si>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</si>
  <si>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</si>
  <si>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</si>
  <si>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</si>
  <si>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</si>
  <si>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</si>
  <si>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</si>
  <si>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</si>
  <si>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</si>
  <si>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</si>
  <si>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</si>
  <si>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</si>
  <si>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</si>
  <si>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</si>
  <si>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</si>
  <si>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</si>
  <si>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</si>
  <si>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</si>
  <si>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</si>
  <si>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</si>
  <si>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</si>
  <si>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</si>
  <si>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</si>
  <si>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</si>
  <si>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</si>
  <si>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</si>
  <si>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</si>
  <si>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</si>
  <si>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</si>
  <si>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</si>
  <si>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</si>
  <si>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</si>
  <si>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</si>
  <si>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</si>
  <si>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</si>
  <si>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</si>
  <si>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</si>
  <si>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</si>
  <si>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</si>
  <si>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</si>
  <si>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</si>
  <si>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</si>
  <si>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</si>
  <si>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</si>
  <si>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</si>
  <si>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</si>
  <si>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</si>
  <si>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</si>
  <si>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</si>
  <si>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</si>
  <si>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</si>
  <si>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</si>
  <si>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</si>
  <si>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</si>
  <si>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</si>
  <si>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</si>
  <si>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</si>
  <si>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</si>
  <si>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</si>
  <si>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</si>
  <si>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</si>
  <si>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</si>
  <si>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</si>
  <si>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</si>
  <si>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</si>
  <si>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</si>
  <si>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</si>
  <si>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</si>
  <si>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</si>
  <si>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</si>
  <si>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</si>
  <si>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</si>
  <si>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</si>
  <si>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</si>
  <si>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</si>
  <si>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</si>
  <si>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</si>
  <si>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</si>
  <si>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</si>
  <si>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</si>
  <si>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</si>
  <si>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</si>
  <si>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</si>
  <si>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</si>
  <si>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</si>
  <si>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</si>
  <si>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</si>
  <si>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</si>
  <si>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</si>
  <si>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</si>
  <si>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</si>
  <si>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</si>
  <si>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</si>
  <si>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</si>
  <si>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</si>
  <si>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</si>
  <si>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</si>
  <si>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</si>
  <si>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</si>
  <si>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</si>
  <si>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</si>
  <si>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</si>
  <si>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</si>
  <si>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</si>
  <si>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</si>
  <si>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</si>
  <si>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</si>
  <si>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</si>
  <si>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</si>
  <si>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</si>
  <si>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</si>
  <si>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</si>
  <si>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</si>
  <si>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</si>
  <si>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</si>
  <si>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</si>
  <si>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</si>
  <si>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</si>
  <si>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</si>
  <si>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</si>
  <si>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</si>
  <si>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</si>
  <si>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</si>
  <si>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</si>
  <si>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</si>
  <si>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</si>
  <si>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</si>
  <si>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</si>
  <si>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</si>
  <si>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</si>
  <si>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</si>
  <si>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</si>
  <si>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</si>
  <si>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</si>
  <si>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</si>
  <si>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</si>
  <si>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</si>
  <si>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</si>
  <si>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</si>
  <si>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</si>
  <si>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</si>
  <si>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</si>
  <si>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</si>
  <si>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</si>
  <si>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</si>
  <si>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</si>
  <si>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</si>
  <si>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</si>
  <si>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</si>
  <si>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</si>
  <si>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</si>
  <si>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</si>
  <si>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</si>
  <si>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</si>
  <si>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</si>
  <si>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</si>
  <si>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</si>
  <si>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</si>
  <si>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</si>
  <si>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</si>
  <si>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</si>
  <si>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</si>
  <si>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</si>
  <si>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</si>
  <si>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</si>
  <si>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</si>
  <si>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</si>
  <si>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</si>
  <si>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</si>
  <si>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</si>
  <si>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</si>
  <si>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</si>
  <si>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</si>
  <si>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</si>
  <si>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</si>
  <si>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</si>
  <si>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</si>
  <si>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</si>
  <si>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</si>
  <si>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</si>
  <si>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</si>
  <si>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</si>
  <si>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</si>
  <si>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</si>
  <si>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</si>
  <si>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</si>
  <si>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</si>
  <si>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</si>
  <si>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</si>
  <si>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</si>
  <si>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</si>
  <si>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</si>
  <si>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</si>
  <si>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</si>
  <si>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</si>
  <si>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</si>
  <si>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</si>
  <si>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</si>
  <si>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</si>
  <si>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</si>
  <si>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</si>
  <si>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</si>
  <si>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</si>
  <si>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</si>
  <si>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</si>
  <si>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</si>
  <si>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</si>
  <si>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</si>
  <si>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</si>
  <si>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</si>
  <si>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</si>
  <si>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</si>
  <si>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</si>
  <si>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</si>
  <si>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</si>
  <si>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</si>
  <si>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</si>
  <si>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</si>
  <si>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</si>
  <si>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</si>
  <si>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</si>
  <si>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</si>
  <si>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</si>
  <si>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</si>
  <si>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</si>
  <si>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</si>
  <si>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</si>
  <si>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</si>
  <si>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</si>
  <si>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</si>
  <si>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</si>
  <si>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</si>
  <si>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</si>
  <si>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</si>
  <si>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</si>
  <si>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</si>
  <si>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</si>
  <si>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</si>
  <si>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</si>
  <si>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</si>
  <si>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</si>
  <si>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</si>
  <si>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</si>
  <si>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</si>
  <si>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</si>
  <si>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</si>
  <si>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</si>
  <si>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</si>
  <si>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</si>
  <si>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</si>
  <si>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</si>
  <si>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</si>
  <si>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</si>
  <si>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</si>
  <si>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</si>
  <si>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</si>
  <si>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</si>
  <si>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</si>
  <si>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</si>
  <si>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</si>
  <si>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</si>
  <si>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</si>
  <si>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</si>
  <si>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</si>
  <si>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</si>
  <si>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</si>
  <si>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</si>
  <si>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</si>
  <si>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</si>
  <si>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</si>
  <si>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</si>
  <si>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</si>
  <si>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</si>
  <si>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</si>
  <si>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</si>
  <si>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</si>
  <si>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</si>
  <si>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</si>
  <si>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</si>
  <si>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</si>
  <si>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</si>
  <si>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</si>
  <si>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</si>
  <si>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</si>
  <si>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</si>
  <si>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</si>
  <si>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</si>
  <si>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</si>
  <si>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</si>
  <si>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</si>
  <si>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</si>
  <si>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</si>
  <si>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</si>
  <si>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</si>
  <si>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</si>
  <si>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</si>
  <si>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</si>
  <si>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</si>
  <si>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</si>
  <si>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</si>
  <si>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</si>
  <si>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</si>
  <si>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</si>
  <si>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</si>
  <si>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</si>
  <si>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</si>
  <si>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</si>
  <si>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</si>
  <si>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</si>
  <si>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</si>
  <si>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</si>
  <si>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</si>
  <si>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</si>
  <si>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</si>
  <si>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</si>
  <si>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</si>
  <si>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</si>
  <si>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</si>
  <si>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</si>
  <si>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</si>
  <si>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</si>
  <si>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</si>
  <si>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</si>
  <si>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</si>
  <si>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</si>
  <si>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</si>
  <si>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</si>
  <si>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</si>
  <si>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</si>
  <si>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</si>
  <si>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</si>
  <si>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</si>
  <si>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</si>
  <si>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</si>
  <si>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</si>
  <si>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</si>
  <si>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</si>
  <si>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</si>
  <si>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</si>
  <si>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</si>
  <si>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</si>
  <si>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</si>
  <si>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</si>
  <si>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</si>
  <si>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</si>
  <si>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</si>
  <si>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</si>
  <si>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</si>
  <si>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</si>
  <si>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</si>
  <si>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</si>
  <si>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</si>
  <si>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</si>
  <si>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</si>
  <si>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</si>
  <si>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</si>
  <si>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</si>
  <si>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</si>
  <si>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</si>
  <si>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</si>
  <si>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</si>
  <si>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</si>
  <si>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</si>
  <si>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</si>
  <si>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</si>
  <si>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</si>
  <si>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</si>
  <si>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</si>
  <si>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</si>
  <si>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</si>
  <si>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</si>
  <si>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</si>
  <si>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</si>
  <si>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</si>
  <si>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</si>
  <si>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</si>
  <si>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</si>
  <si>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</si>
  <si>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</si>
  <si>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</si>
  <si>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</si>
  <si>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</si>
  <si>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</si>
  <si>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</si>
  <si>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</si>
  <si>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</si>
  <si>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</si>
  <si>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</si>
  <si>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</si>
  <si>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</si>
  <si>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</si>
  <si>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</si>
  <si>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</si>
  <si>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</si>
  <si>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</si>
  <si>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</si>
  <si>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</si>
  <si>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</si>
  <si>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</si>
  <si>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</si>
  <si>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</si>
  <si>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</si>
  <si>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</si>
  <si>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</si>
  <si>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</si>
  <si>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</si>
  <si>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</si>
  <si>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</si>
  <si>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</si>
  <si>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</si>
  <si>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</si>
  <si>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</si>
  <si>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</si>
  <si>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</si>
  <si>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</si>
  <si>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</si>
  <si>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</si>
  <si>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</si>
  <si>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</si>
  <si>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</si>
  <si>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</si>
  <si>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</si>
  <si>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</si>
  <si>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</si>
  <si>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</si>
  <si>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</si>
  <si>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</si>
  <si>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</si>
  <si>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</si>
  <si>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</si>
  <si>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</si>
  <si>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</si>
  <si>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</si>
  <si>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</si>
  <si>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</si>
  <si>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</si>
  <si>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</si>
  <si>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</si>
  <si>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</si>
  <si>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</si>
  <si>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</si>
  <si>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</si>
  <si>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</si>
  <si>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</si>
  <si>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</si>
  <si>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</si>
  <si>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</si>
  <si>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</si>
  <si>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</si>
  <si>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</si>
  <si>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</si>
  <si>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</si>
  <si>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</si>
  <si>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</si>
  <si>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</si>
  <si>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</si>
  <si>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</si>
  <si>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</si>
  <si>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</si>
  <si>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</si>
  <si>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</si>
  <si>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</si>
  <si>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</si>
  <si>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</si>
  <si>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</si>
  <si>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</si>
  <si>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</si>
  <si>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</si>
  <si>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</si>
  <si>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</si>
  <si>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</si>
  <si>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</si>
  <si>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</si>
  <si>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</si>
  <si>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</si>
  <si>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</si>
  <si>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</si>
  <si>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</si>
  <si>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</si>
  <si>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</si>
  <si>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</si>
  <si>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</si>
  <si>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</si>
  <si>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</si>
  <si>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</si>
  <si>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</si>
  <si>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</si>
  <si>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</si>
  <si>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</si>
  <si>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</si>
  <si>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</si>
  <si>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</si>
  <si>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</si>
  <si>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</si>
  <si>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</si>
  <si>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</si>
  <si>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</si>
  <si>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</si>
  <si>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</si>
  <si>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</si>
  <si>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</si>
  <si>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</si>
  <si>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</si>
  <si>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</si>
  <si>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</si>
  <si>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</si>
  <si>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</si>
  <si>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</si>
  <si>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</si>
  <si>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</si>
  <si>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</si>
  <si>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</si>
  <si>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</si>
  <si>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</si>
  <si>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</si>
  <si>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</si>
  <si>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</si>
  <si>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</si>
  <si>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</si>
  <si>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</si>
  <si>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</si>
  <si>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</si>
  <si>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</si>
  <si>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</si>
  <si>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</si>
  <si>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</si>
  <si>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</si>
  <si>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</si>
  <si>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</si>
  <si>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</si>
  <si>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</si>
  <si>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</si>
  <si>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</si>
  <si>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</si>
  <si>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</si>
  <si>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</si>
  <si>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</si>
  <si>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</si>
  <si>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</si>
  <si>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</si>
  <si>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</si>
  <si>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</si>
  <si>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</si>
  <si>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</si>
  <si>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</si>
  <si>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</si>
  <si>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</si>
  <si>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</si>
  <si>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</si>
  <si>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</si>
  <si>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</si>
  <si>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</si>
  <si>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</si>
  <si>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</si>
  <si>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</si>
  <si>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</si>
  <si>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</si>
  <si>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</si>
  <si>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</si>
  <si>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</si>
  <si>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</si>
  <si>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</si>
  <si>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</si>
  <si>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</si>
  <si>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</si>
  <si>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</si>
  <si>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</si>
  <si>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</si>
  <si>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</si>
  <si>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</si>
  <si>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</si>
  <si>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</si>
  <si>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</si>
  <si>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</si>
  <si>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</si>
  <si>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</si>
  <si>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</si>
  <si>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</si>
  <si>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</si>
  <si>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</si>
  <si>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</si>
  <si>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</si>
  <si>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</si>
  <si>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</si>
  <si>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</si>
  <si>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</si>
  <si>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</si>
  <si>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</si>
  <si>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</si>
  <si>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</si>
  <si>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</si>
  <si>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</si>
  <si>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</si>
  <si>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</si>
  <si>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</si>
  <si>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</si>
  <si>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</si>
  <si>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</si>
  <si>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</si>
  <si>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</si>
  <si>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</si>
  <si>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</si>
  <si>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</si>
  <si>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</si>
  <si>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</si>
  <si>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</si>
  <si>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</si>
  <si>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</si>
  <si>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</si>
  <si>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</si>
  <si>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</si>
  <si>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</si>
  <si>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</si>
  <si>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</si>
  <si>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</si>
  <si>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</si>
  <si>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</si>
  <si>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</si>
  <si>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</si>
  <si>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</si>
  <si>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</si>
  <si>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</si>
  <si>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</si>
  <si>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</si>
  <si>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</si>
  <si>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</si>
  <si>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</si>
  <si>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</si>
  <si>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</si>
  <si>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</si>
  <si>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</si>
  <si>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</si>
  <si>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</si>
  <si>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</si>
  <si>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</si>
  <si>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</si>
  <si>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</si>
  <si>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</si>
  <si>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</si>
  <si>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</si>
  <si>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</si>
  <si>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</si>
  <si>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</si>
  <si>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</si>
  <si>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</si>
  <si>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</si>
  <si>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</si>
  <si>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</si>
  <si>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</si>
  <si>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</si>
  <si>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</si>
  <si>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</si>
  <si>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</si>
  <si>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</si>
  <si>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</si>
  <si>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</si>
  <si>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</si>
  <si>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</si>
  <si>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</si>
  <si>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</si>
  <si>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</si>
  <si>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</si>
  <si>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</si>
  <si>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</si>
  <si>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</si>
  <si>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</si>
  <si>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</si>
  <si>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</si>
  <si>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</si>
  <si>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</si>
  <si>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</si>
  <si>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</si>
  <si>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</si>
  <si>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</si>
  <si>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</si>
  <si>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</si>
  <si>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</si>
  <si>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</si>
  <si>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</si>
  <si>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</si>
  <si>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</si>
  <si>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</si>
  <si>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</si>
  <si>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</si>
  <si>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</si>
  <si>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</si>
  <si>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</si>
  <si>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</si>
  <si>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</si>
  <si>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</si>
  <si>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</si>
  <si>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</si>
  <si>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</si>
  <si>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</si>
  <si>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</si>
  <si>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</si>
  <si>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</si>
  <si>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</si>
  <si>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</si>
  <si>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</si>
  <si>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</si>
  <si>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</si>
  <si>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</si>
  <si>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</si>
  <si>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</si>
  <si>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</si>
  <si>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</si>
  <si>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</si>
  <si>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</si>
  <si>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</si>
  <si>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</si>
  <si>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</si>
  <si>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</si>
  <si>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</si>
  <si>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</si>
  <si>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</si>
  <si>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</si>
  <si>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</si>
  <si>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</si>
  <si>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</si>
  <si>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</si>
  <si>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</si>
  <si>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</si>
  <si>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</si>
  <si>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</si>
  <si>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</si>
  <si>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</si>
  <si>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</si>
  <si>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</si>
  <si>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</si>
  <si>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</si>
  <si>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</si>
  <si>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</si>
  <si>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</si>
  <si>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</si>
  <si>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</si>
  <si>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</si>
  <si>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</si>
  <si>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</si>
  <si>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</si>
  <si>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</si>
  <si>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</si>
  <si>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</si>
  <si>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</si>
  <si>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</si>
  <si>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</si>
  <si>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</si>
  <si>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</si>
  <si>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</si>
  <si>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</si>
  <si>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</si>
  <si>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</si>
  <si>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</si>
  <si>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</si>
  <si>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</si>
  <si>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</si>
  <si>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</si>
  <si>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</si>
  <si>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</si>
  <si>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</si>
  <si>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</si>
  <si>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</si>
  <si>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</si>
  <si>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</si>
  <si>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</si>
  <si>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</si>
  <si>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</si>
  <si>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</si>
  <si>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</si>
  <si>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</si>
  <si>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</si>
  <si>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</si>
  <si>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</si>
  <si>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</si>
  <si>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</si>
  <si>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</si>
  <si>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</si>
  <si>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</si>
  <si>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</si>
  <si>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</si>
  <si>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</si>
  <si>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</si>
  <si>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</si>
  <si>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</si>
  <si>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</si>
  <si>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</si>
  <si>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</si>
  <si>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</si>
  <si>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</si>
  <si>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</si>
  <si>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</si>
  <si>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</si>
  <si>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</si>
  <si>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</si>
  <si>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</si>
  <si>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</si>
  <si>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</si>
  <si>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</si>
  <si>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</si>
  <si>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</si>
  <si>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</si>
  <si>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</si>
  <si>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</si>
  <si>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</si>
  <si>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</si>
  <si>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</si>
  <si>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</si>
  <si>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</si>
  <si>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</si>
  <si>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</si>
  <si>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</si>
  <si>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</si>
  <si>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</si>
  <si>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</si>
  <si>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</si>
  <si>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</si>
  <si>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</si>
  <si>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</si>
  <si>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</si>
  <si>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</si>
  <si>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</si>
  <si>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</si>
  <si>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</si>
  <si>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</si>
  <si>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</si>
  <si>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</si>
  <si>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</si>
  <si>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</si>
  <si>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</si>
  <si>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</si>
  <si>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</si>
  <si>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</si>
  <si>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</si>
  <si>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</si>
  <si>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</si>
  <si>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</si>
  <si>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</si>
  <si>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</si>
  <si>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</si>
  <si>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</si>
  <si>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</si>
  <si>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</si>
  <si>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</si>
  <si>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</si>
  <si>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</si>
  <si>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</si>
  <si>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</si>
  <si>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</si>
  <si>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</si>
  <si>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</si>
  <si>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</si>
  <si>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</si>
  <si>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</si>
  <si>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</si>
  <si>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</si>
  <si>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</si>
  <si>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</si>
  <si>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</si>
  <si>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</si>
  <si>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</si>
  <si>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</si>
  <si>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</si>
  <si>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</si>
  <si>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</si>
  <si>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</si>
  <si>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</si>
  <si>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</si>
  <si>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</si>
  <si>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</si>
  <si>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</si>
  <si>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</si>
  <si>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</si>
  <si>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</si>
  <si>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</si>
  <si>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</si>
  <si>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</si>
  <si>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</si>
  <si>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</si>
  <si>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</si>
  <si>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</si>
  <si>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</si>
  <si>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</si>
  <si>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</si>
  <si>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</si>
  <si>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</si>
  <si>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</si>
  <si>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</si>
  <si>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</si>
  <si>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</si>
  <si>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</si>
  <si>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</si>
  <si>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</si>
  <si>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</si>
  <si>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</si>
  <si>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</si>
  <si>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</si>
  <si>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</si>
  <si>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</si>
  <si>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</si>
  <si>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</si>
  <si>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</si>
  <si>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</si>
  <si>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</si>
  <si>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</si>
  <si>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</si>
  <si>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</si>
  <si>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</si>
  <si>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</si>
  <si>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</si>
  <si>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</si>
  <si>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</si>
  <si>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</si>
  <si>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</si>
  <si>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</si>
  <si>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</si>
  <si>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</si>
  <si>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</si>
  <si>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</si>
  <si>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</si>
  <si>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</si>
  <si>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</si>
  <si>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</si>
  <si>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</si>
  <si>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</si>
  <si>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</si>
  <si>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</si>
  <si>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</si>
  <si>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</si>
  <si>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</si>
  <si>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</si>
  <si>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</si>
  <si>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</si>
  <si>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</si>
  <si>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</si>
  <si>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</si>
  <si>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</si>
  <si>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</si>
  <si>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</si>
  <si>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</si>
  <si>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</si>
  <si>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</si>
  <si>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</si>
  <si>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</si>
  <si>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</si>
  <si>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</si>
  <si>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</si>
  <si>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</si>
  <si>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</si>
  <si>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</si>
  <si>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</si>
  <si>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</si>
  <si>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</si>
  <si>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</si>
  <si>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</si>
  <si>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</si>
  <si>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</si>
  <si>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</si>
  <si>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</si>
  <si>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</si>
  <si>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</si>
  <si>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</si>
  <si>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</si>
  <si>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</si>
  <si>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</si>
  <si>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</si>
  <si>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</si>
  <si>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</si>
  <si>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</si>
  <si>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</si>
  <si>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</si>
  <si>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</si>
  <si>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</si>
  <si>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</si>
  <si>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</si>
  <si>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</si>
  <si>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</si>
  <si>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</si>
  <si>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</si>
  <si>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</si>
  <si>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</si>
  <si>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</si>
  <si>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</si>
  <si>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</si>
  <si>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</si>
  <si>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</si>
  <si>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</si>
  <si>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</si>
  <si>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</si>
  <si>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</si>
  <si>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</si>
  <si>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</si>
  <si>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</si>
  <si>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</si>
  <si>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</si>
  <si>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</si>
  <si>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</si>
  <si>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</si>
  <si>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</si>
  <si>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</si>
  <si>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</si>
  <si>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</si>
  <si>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</si>
  <si>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</si>
  <si>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</si>
  <si>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</si>
  <si>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</si>
  <si>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</si>
  <si>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</si>
  <si>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</si>
  <si>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</si>
  <si>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</si>
  <si>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</si>
  <si>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</si>
  <si>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</si>
  <si>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</si>
  <si>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</si>
  <si>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</si>
  <si>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</si>
  <si>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</si>
  <si>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</si>
  <si>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</si>
  <si>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</si>
  <si>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</si>
  <si>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</si>
  <si>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</si>
  <si>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</si>
  <si>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</si>
  <si>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</si>
  <si>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</si>
  <si>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</si>
  <si>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</si>
  <si>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</si>
  <si>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</si>
  <si>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</si>
  <si>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</si>
  <si>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</si>
  <si>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</si>
  <si>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</si>
  <si>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</si>
  <si>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</si>
  <si>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</si>
  <si>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</si>
  <si>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</si>
  <si>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</si>
  <si>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</si>
  <si>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</si>
  <si>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</si>
  <si>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</si>
  <si>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</si>
  <si>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</si>
  <si>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</si>
  <si>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</si>
  <si>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</si>
  <si>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</si>
  <si>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</si>
  <si>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</si>
  <si>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</si>
  <si>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</si>
  <si>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</si>
  <si>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</si>
  <si>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</si>
  <si>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</si>
  <si>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</si>
  <si>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</si>
  <si>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</si>
  <si>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</si>
  <si>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</si>
  <si>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</si>
  <si>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</si>
  <si>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</si>
  <si>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</si>
  <si>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</si>
  <si>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</si>
  <si>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</si>
  <si>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</si>
  <si>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</si>
  <si>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</si>
  <si>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</si>
  <si>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</si>
  <si>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</si>
  <si>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</si>
  <si>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</si>
  <si>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</si>
  <si>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</si>
  <si>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</si>
  <si>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</si>
  <si>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</si>
  <si>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</si>
  <si>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</si>
  <si>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</si>
  <si>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</si>
  <si>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</si>
  <si>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</si>
  <si>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</si>
  <si>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</si>
  <si>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</si>
  <si>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</si>
  <si>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</si>
  <si>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</si>
  <si>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</si>
  <si>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</si>
  <si>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</si>
  <si>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</si>
  <si>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</si>
  <si>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</si>
  <si>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</si>
  <si>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</si>
  <si>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</si>
  <si>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</si>
  <si>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</si>
  <si>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</si>
  <si>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</si>
  <si>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</si>
  <si>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</si>
  <si>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</si>
  <si>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</si>
  <si>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</si>
  <si>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</si>
  <si>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</si>
  <si>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</si>
  <si>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</si>
  <si>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</si>
  <si>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</si>
  <si>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</si>
  <si>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</si>
  <si>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</si>
  <si>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</si>
  <si>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</si>
  <si>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</si>
  <si>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</si>
  <si>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</si>
  <si>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</si>
  <si>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</si>
  <si>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</si>
  <si>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</si>
  <si>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</si>
  <si>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</si>
  <si>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</si>
  <si>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</si>
  <si>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</si>
  <si>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</si>
  <si>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</si>
  <si>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</si>
  <si>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</si>
  <si>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</si>
  <si>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</si>
  <si>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</si>
  <si>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</si>
  <si>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</si>
  <si>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</si>
  <si>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</si>
  <si>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</si>
  <si>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</si>
  <si>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</si>
  <si>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</si>
  <si>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</si>
  <si>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</si>
  <si>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</si>
  <si>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</si>
  <si>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</si>
  <si>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</si>
  <si>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</si>
  <si>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</si>
  <si>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</si>
  <si>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</si>
  <si>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</si>
  <si>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</si>
  <si>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</si>
  <si>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</si>
  <si>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</si>
  <si>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</si>
  <si>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</si>
  <si>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</si>
  <si>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</si>
  <si>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</si>
  <si>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</si>
  <si>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</si>
  <si>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</si>
  <si>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</si>
  <si>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</si>
  <si>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</si>
  <si>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</si>
  <si>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</si>
  <si>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</si>
  <si>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</si>
  <si>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</si>
  <si>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</si>
  <si>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</si>
  <si>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</si>
  <si>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</si>
  <si>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</si>
  <si>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</si>
  <si>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</si>
  <si>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</si>
  <si>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</si>
  <si>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</si>
  <si>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</si>
  <si>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</si>
  <si>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</si>
  <si>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</si>
  <si>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</si>
  <si>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</si>
  <si>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</si>
  <si>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</si>
  <si>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</si>
  <si>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</si>
  <si>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</si>
  <si>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</si>
  <si>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</si>
  <si>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</si>
  <si>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</si>
  <si>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</si>
  <si>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</si>
  <si>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</si>
  <si>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</si>
  <si>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</si>
  <si>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</si>
  <si>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</si>
  <si>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</si>
  <si>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</si>
  <si>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</si>
  <si>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</si>
  <si>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</si>
  <si>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</si>
  <si>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</si>
  <si>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</si>
  <si>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</si>
  <si>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</si>
  <si>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</si>
  <si>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</si>
  <si>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</si>
  <si>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</si>
  <si>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</si>
  <si>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</si>
  <si>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</si>
  <si>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</si>
  <si>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</si>
  <si>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</si>
  <si>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</si>
  <si>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</si>
  <si>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</si>
  <si>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</si>
  <si>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</si>
  <si>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</si>
  <si>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</si>
  <si>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</si>
  <si>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</si>
  <si>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</si>
  <si>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</si>
  <si>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</si>
  <si>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</si>
  <si>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</si>
  <si>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</si>
  <si>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</si>
  <si>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</si>
  <si>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</si>
  <si>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</si>
  <si>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</si>
  <si>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</si>
  <si>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</si>
  <si>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</si>
  <si>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</si>
  <si>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</si>
  <si>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</si>
  <si>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</si>
  <si>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</si>
  <si>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</si>
  <si>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</si>
  <si>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</si>
  <si>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</si>
  <si>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</si>
  <si>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</si>
  <si>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</si>
  <si>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</si>
  <si>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</si>
  <si>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</si>
  <si>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</si>
  <si>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</si>
  <si>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</si>
  <si>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</si>
  <si>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</si>
  <si>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</si>
  <si>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</si>
  <si>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</si>
  <si>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</si>
  <si>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</si>
  <si>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</si>
  <si>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</si>
  <si>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</si>
  <si>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</si>
  <si>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</si>
  <si>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</si>
  <si>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</si>
  <si>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</si>
  <si>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</si>
  <si>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</si>
  <si>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</si>
  <si>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</si>
  <si>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</si>
  <si>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</si>
  <si>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</si>
  <si>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</si>
  <si>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</si>
  <si>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</si>
  <si>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</si>
  <si>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</si>
  <si>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</si>
  <si>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</si>
  <si>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</si>
  <si>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</si>
  <si>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</si>
  <si>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</si>
  <si>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</si>
  <si>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</si>
  <si>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</si>
  <si>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</si>
  <si>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</si>
  <si>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</si>
  <si>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</si>
  <si>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</si>
  <si>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</si>
  <si>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</si>
  <si>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</si>
  <si>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</si>
  <si>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</si>
  <si>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</si>
  <si>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</si>
  <si>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</si>
  <si>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</si>
  <si>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</si>
  <si>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</si>
  <si>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</si>
  <si>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</si>
  <si>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</si>
  <si>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</si>
  <si>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</si>
  <si>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</si>
  <si>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</si>
  <si>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</si>
  <si>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</si>
  <si>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</si>
  <si>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</si>
  <si>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</si>
  <si>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</si>
  <si>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</si>
  <si>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</si>
  <si>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</si>
  <si>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</si>
  <si>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</si>
  <si>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</si>
  <si>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</si>
  <si>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</si>
  <si>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</si>
  <si>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</si>
  <si>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</si>
  <si>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</si>
  <si>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</si>
  <si>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</si>
  <si>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</si>
  <si>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</si>
  <si>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</si>
  <si>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</si>
  <si>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</si>
  <si>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</si>
  <si>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</si>
  <si>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</si>
  <si>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</si>
  <si>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</si>
  <si>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</si>
  <si>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</si>
  <si>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</si>
  <si>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</si>
  <si>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</si>
  <si>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</si>
  <si>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</si>
  <si>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</si>
  <si>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</si>
  <si>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</si>
  <si>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</si>
  <si>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</si>
  <si>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</si>
  <si>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</si>
  <si>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</si>
  <si>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</si>
  <si>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</si>
  <si>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</si>
  <si>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</si>
  <si>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</si>
  <si>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</si>
  <si>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</si>
  <si>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</si>
  <si>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</si>
  <si>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</si>
  <si>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</si>
  <si>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</si>
  <si>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</si>
  <si>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</si>
  <si>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</si>
  <si>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</si>
  <si>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</si>
  <si>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</si>
  <si>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</si>
  <si>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</si>
  <si>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</si>
  <si>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</si>
  <si>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</si>
  <si>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</si>
  <si>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</si>
  <si>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</si>
  <si>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</si>
  <si>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</si>
  <si>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</si>
  <si>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</si>
  <si>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</si>
  <si>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</si>
  <si>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</si>
  <si>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</si>
  <si>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</si>
  <si>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</si>
  <si>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</si>
  <si>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</si>
  <si>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</si>
  <si>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</si>
  <si>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</si>
  <si>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</si>
  <si>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</si>
  <si>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</si>
  <si>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</si>
  <si>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</si>
  <si>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</si>
  <si>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</si>
  <si>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</si>
  <si>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</si>
  <si>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</si>
  <si>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</si>
  <si>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</si>
  <si>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</si>
  <si>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</si>
  <si>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</si>
  <si>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</si>
  <si>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</si>
  <si>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</si>
  <si>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</si>
  <si>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</si>
  <si>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</si>
  <si>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</si>
  <si>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</si>
  <si>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</si>
  <si>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</si>
  <si>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</si>
  <si>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</si>
  <si>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</si>
  <si>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</si>
  <si>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</si>
  <si>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</si>
  <si>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</si>
  <si>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</si>
  <si>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</si>
  <si>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</si>
  <si>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</si>
  <si>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</si>
  <si>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</si>
  <si>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</si>
  <si>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</si>
  <si>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</si>
  <si>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</si>
  <si>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</si>
  <si>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</si>
  <si>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</si>
  <si>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</si>
  <si>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</si>
  <si>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</si>
  <si>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</si>
  <si>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</si>
  <si>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</si>
  <si>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</si>
  <si>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</si>
  <si>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</si>
  <si>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</si>
  <si>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</si>
  <si>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</si>
  <si>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</si>
  <si>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</si>
  <si>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</si>
  <si>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</si>
  <si>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</si>
  <si>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</si>
  <si>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</si>
  <si>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</si>
  <si>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</si>
  <si>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</si>
  <si>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</si>
  <si>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</si>
  <si>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</si>
  <si>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</si>
  <si>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</si>
  <si>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</si>
  <si>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</si>
  <si>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</si>
  <si>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</si>
  <si>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</si>
  <si>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</si>
  <si>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</si>
  <si>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</si>
  <si>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</si>
  <si>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</si>
  <si>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</si>
  <si>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</si>
  <si>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</si>
  <si>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</si>
  <si>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</si>
  <si>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</si>
  <si>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</si>
  <si>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</si>
  <si>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</si>
  <si>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</si>
  <si>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</si>
  <si>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</si>
  <si>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</si>
  <si>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</si>
  <si>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</si>
  <si>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</si>
  <si>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</si>
  <si>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</si>
  <si>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</si>
  <si>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</si>
  <si>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</si>
  <si>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</si>
  <si>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</si>
  <si>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</si>
  <si>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</si>
  <si>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</si>
  <si>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</si>
  <si>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</si>
  <si>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</si>
  <si>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</si>
  <si>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</si>
  <si>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</si>
  <si>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</si>
  <si>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</si>
  <si>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</si>
  <si>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</si>
  <si>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</si>
  <si>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</si>
  <si>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</si>
  <si>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</si>
  <si>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</si>
  <si>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</si>
  <si>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</si>
  <si>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</si>
  <si>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</si>
  <si>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</si>
  <si>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</si>
  <si>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</si>
  <si>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</si>
  <si>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</si>
  <si>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</si>
  <si>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</si>
  <si>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</si>
  <si>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</si>
  <si>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</si>
  <si>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</si>
  <si>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</si>
  <si>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</si>
  <si>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</si>
  <si>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</si>
  <si>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</si>
  <si>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</si>
  <si>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</si>
  <si>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</si>
  <si>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</si>
  <si>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</si>
  <si>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</si>
  <si>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</si>
  <si>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</si>
  <si>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</si>
  <si>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</si>
  <si>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</si>
  <si>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</si>
  <si>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</si>
  <si>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</si>
  <si>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</si>
  <si>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</si>
  <si>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</si>
  <si>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</si>
  <si>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</si>
  <si>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</si>
  <si>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</si>
  <si>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</si>
  <si>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</si>
  <si>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</si>
  <si>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</si>
  <si>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</si>
  <si>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</si>
  <si>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</si>
  <si>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</si>
  <si>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</si>
  <si>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</si>
  <si>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</si>
  <si>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</si>
  <si>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</si>
  <si>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</si>
  <si>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</si>
  <si>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</si>
  <si>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</si>
  <si>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</si>
  <si>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</si>
  <si>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</si>
  <si>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</si>
  <si>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</si>
  <si>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</si>
  <si>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</si>
  <si>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</si>
  <si>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</si>
  <si>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</si>
  <si>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</si>
  <si>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</si>
  <si>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</si>
  <si>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</si>
  <si>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</si>
  <si>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</si>
  <si>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</si>
  <si>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</si>
  <si>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</si>
  <si>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</si>
  <si>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</si>
  <si>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</si>
  <si>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</si>
  <si>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</si>
  <si>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</si>
  <si>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</si>
  <si>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</si>
  <si>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</si>
  <si>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</si>
  <si>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</si>
  <si>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</si>
  <si>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</si>
  <si>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</si>
  <si>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</si>
  <si>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</si>
  <si>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</si>
  <si>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</si>
  <si>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</si>
  <si>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</si>
  <si>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</si>
  <si>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</si>
  <si>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</si>
  <si>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</si>
  <si>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</si>
  <si>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</si>
  <si>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</si>
  <si>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</si>
  <si>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</si>
  <si>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</si>
  <si>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</si>
  <si>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</si>
  <si>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</si>
  <si>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</si>
  <si>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</si>
  <si>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</si>
  <si>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</si>
  <si>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</si>
  <si>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</si>
  <si>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</si>
  <si>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</si>
  <si>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</si>
  <si>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</si>
  <si>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</si>
  <si>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</si>
  <si>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</si>
  <si>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</si>
  <si>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</si>
  <si>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</si>
  <si>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</si>
  <si>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</si>
  <si>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</si>
  <si>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</si>
  <si>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</si>
  <si>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</si>
  <si>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</si>
  <si>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</si>
  <si>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</si>
  <si>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</si>
  <si>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</si>
  <si>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</si>
  <si>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</si>
  <si>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</si>
  <si>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</si>
  <si>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</si>
  <si>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</si>
  <si>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</si>
  <si>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</si>
  <si>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</si>
  <si>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</si>
  <si>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</si>
  <si>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</si>
  <si>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</si>
  <si>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</si>
  <si>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</si>
  <si>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</si>
  <si>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</si>
  <si>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</si>
  <si>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</si>
  <si>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</si>
  <si>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</si>
  <si>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</si>
  <si>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</si>
  <si>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</si>
  <si>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</si>
  <si>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</si>
  <si>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</si>
  <si>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</si>
  <si>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</si>
  <si>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</si>
  <si>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</si>
  <si>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</si>
  <si>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</si>
  <si>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</si>
  <si>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</si>
  <si>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</si>
  <si>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</si>
  <si>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</si>
  <si>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</si>
  <si>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</si>
  <si>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</si>
  <si>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</si>
  <si>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</si>
  <si>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</si>
  <si>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</si>
  <si>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</si>
  <si>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</si>
  <si>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</si>
  <si>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</si>
  <si>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</si>
  <si>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</si>
  <si>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</si>
  <si>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</si>
  <si>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</si>
  <si>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</si>
  <si>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</si>
  <si>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</si>
  <si>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</si>
  <si>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</si>
  <si>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</si>
  <si>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</si>
  <si>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</si>
  <si>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</si>
  <si>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</si>
  <si>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</si>
  <si>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</si>
  <si>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</si>
  <si>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</si>
  <si>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</si>
  <si>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</si>
  <si>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</si>
  <si>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</si>
  <si>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</si>
  <si>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</si>
  <si>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</si>
  <si>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</si>
  <si>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</si>
  <si>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</si>
  <si>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</si>
  <si>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</si>
  <si>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</si>
  <si>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</si>
  <si>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</si>
  <si>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</si>
  <si>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</si>
  <si>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</si>
  <si>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</si>
  <si>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</si>
  <si>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</si>
  <si>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</si>
  <si>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</si>
  <si>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</si>
  <si>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</si>
  <si>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</si>
  <si>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</si>
  <si>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</si>
  <si>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</si>
  <si>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</si>
  <si>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</si>
  <si>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</si>
  <si>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</si>
  <si>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</si>
  <si>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</si>
  <si>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</si>
  <si>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</si>
  <si>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</si>
  <si>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</si>
  <si>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</si>
  <si>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</si>
  <si>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</si>
  <si>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</si>
  <si>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</si>
  <si>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</si>
  <si>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</si>
  <si>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</si>
  <si>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</si>
  <si>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</si>
  <si>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</si>
  <si>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</si>
  <si>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</si>
  <si>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</si>
  <si>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</si>
  <si>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</si>
  <si>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</si>
  <si>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</si>
  <si>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</si>
  <si>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</si>
  <si>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</si>
  <si>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</si>
  <si>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</si>
  <si>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</si>
  <si>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</si>
  <si>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</si>
  <si>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</si>
  <si>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</si>
  <si>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</si>
  <si>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</si>
  <si>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</si>
  <si>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</si>
  <si>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</si>
  <si>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</si>
  <si>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</si>
  <si>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</si>
  <si>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</si>
  <si>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</si>
  <si>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</si>
  <si>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</si>
  <si>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</si>
  <si>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</si>
  <si>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</si>
  <si>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</si>
  <si>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</si>
  <si>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</si>
  <si>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</si>
  <si>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</si>
  <si>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</si>
  <si>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</si>
  <si>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</si>
  <si>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</si>
  <si>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</si>
  <si>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</si>
  <si>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</si>
  <si>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</si>
  <si>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</si>
  <si>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</si>
  <si>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</si>
  <si>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</si>
  <si>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</si>
  <si>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</si>
  <si>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</si>
  <si>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</si>
  <si>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</si>
  <si>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</si>
  <si>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</si>
  <si>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</si>
  <si>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</si>
  <si>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</si>
  <si>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</si>
  <si>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</si>
  <si>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</si>
  <si>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</si>
  <si>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</si>
  <si>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</si>
  <si>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</si>
  <si>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</si>
  <si>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</si>
  <si>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</si>
  <si>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</si>
  <si>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</si>
  <si>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</si>
  <si>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</si>
  <si>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</si>
  <si>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</si>
  <si>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</si>
  <si>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</si>
  <si>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</si>
  <si>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</si>
  <si>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</si>
  <si>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</si>
  <si>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</si>
  <si>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</si>
  <si>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</si>
  <si>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</si>
  <si>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</si>
  <si>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</si>
  <si>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</si>
  <si>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</si>
  <si>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</si>
  <si>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</si>
  <si>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</si>
  <si>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</si>
  <si>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</si>
  <si>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</si>
  <si>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</si>
  <si>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</si>
  <si>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</si>
  <si>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</si>
  <si>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</si>
  <si>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</si>
  <si>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</si>
  <si>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</si>
  <si>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</si>
  <si>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</si>
  <si>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</si>
  <si>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</si>
  <si>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</si>
  <si>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</si>
  <si>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</si>
  <si>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</si>
  <si>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</si>
  <si>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</si>
  <si>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</si>
  <si>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</si>
  <si>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</si>
  <si>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</si>
  <si>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</si>
  <si>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</si>
  <si>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</si>
  <si>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</si>
  <si>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</si>
  <si>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</si>
  <si>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</si>
  <si>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</si>
  <si>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</si>
  <si>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</si>
  <si>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</si>
  <si>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</si>
  <si>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</si>
  <si>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</si>
  <si>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</si>
  <si>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</si>
  <si>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</si>
  <si>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</si>
  <si>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</si>
  <si>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</si>
  <si>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</si>
  <si>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</si>
  <si>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</si>
  <si>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</si>
  <si>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</si>
  <si>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</si>
  <si>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</si>
  <si>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</si>
  <si>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</si>
  <si>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</si>
  <si>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</si>
  <si>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</si>
  <si>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</si>
  <si>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</si>
  <si>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</si>
  <si>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</si>
  <si>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</si>
  <si>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</si>
  <si>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</si>
  <si>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</si>
  <si>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</si>
  <si>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</si>
  <si>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</si>
  <si>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</si>
  <si>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</si>
  <si>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</si>
  <si>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</si>
  <si>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</si>
  <si>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</si>
  <si>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</si>
  <si>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</si>
  <si>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</si>
  <si>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</si>
  <si>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</si>
  <si>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</si>
  <si>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</si>
  <si>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</si>
  <si>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</si>
  <si>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</si>
  <si>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</si>
  <si>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</si>
  <si>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</si>
  <si>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</si>
  <si>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</si>
  <si>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</si>
  <si>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</si>
  <si>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</si>
  <si>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</si>
  <si>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</si>
  <si>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</si>
  <si>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</si>
  <si>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</si>
  <si>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</si>
  <si>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</si>
  <si>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</si>
  <si>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</si>
  <si>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</si>
  <si>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</si>
  <si>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</si>
  <si>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</si>
  <si>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</si>
  <si>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</si>
  <si>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</si>
  <si>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</si>
  <si>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</si>
  <si>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</si>
  <si>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</si>
  <si>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</si>
  <si>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</si>
  <si>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</si>
  <si>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</si>
  <si>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</si>
  <si>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</si>
  <si>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</si>
  <si>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</si>
  <si>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</si>
  <si>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</si>
  <si>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</si>
  <si>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</si>
  <si>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</si>
  <si>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</si>
  <si>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</si>
  <si>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</si>
  <si>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</si>
  <si>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</si>
  <si>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</si>
  <si>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</si>
  <si>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</si>
  <si>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</si>
  <si>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</si>
  <si>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</si>
  <si>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</si>
  <si>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</si>
  <si>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</si>
  <si>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</si>
  <si>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</si>
  <si>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</si>
  <si>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</si>
  <si>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</si>
  <si>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</si>
  <si>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</si>
  <si>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</si>
  <si>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</si>
  <si>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</si>
  <si>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</si>
  <si>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</si>
  <si>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</si>
  <si>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</si>
  <si>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</si>
  <si>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</si>
  <si>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</si>
  <si>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</si>
  <si>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</si>
  <si>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</si>
  <si>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</si>
  <si>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</si>
  <si>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</si>
  <si>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</si>
  <si>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</si>
  <si>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</si>
  <si>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</si>
  <si>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</si>
  <si>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</si>
  <si>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</si>
  <si>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</si>
  <si>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</si>
  <si>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</si>
  <si>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</si>
  <si>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</si>
  <si>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</si>
  <si>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</si>
  <si>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</si>
  <si>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</si>
  <si>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</si>
  <si>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</si>
  <si>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</si>
  <si>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</si>
  <si>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</si>
  <si>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</si>
  <si>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</si>
  <si>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</si>
  <si>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</si>
  <si>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</si>
  <si>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</si>
  <si>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</si>
  <si>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</si>
  <si>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</si>
  <si>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</si>
  <si>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</si>
  <si>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</si>
  <si>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</si>
  <si>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</si>
  <si>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</si>
  <si>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</si>
  <si>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</si>
  <si>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</si>
  <si>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</si>
  <si>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</si>
  <si>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</si>
  <si>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</si>
  <si>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</si>
  <si>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</si>
  <si>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</si>
  <si>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</si>
  <si>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</si>
  <si>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</si>
  <si>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</si>
  <si>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</si>
  <si>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</si>
  <si>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</si>
  <si>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</si>
  <si>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</si>
  <si>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</si>
  <si>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</si>
  <si>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</si>
  <si>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</si>
  <si>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</si>
  <si>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</si>
  <si>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</si>
  <si>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</si>
  <si>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</si>
  <si>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</si>
  <si>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</si>
  <si>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</si>
  <si>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</si>
  <si>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</si>
  <si>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</si>
  <si>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</si>
  <si>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</si>
  <si>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</si>
  <si>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</si>
  <si>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</si>
  <si>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</si>
  <si>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</si>
  <si>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</si>
  <si>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</si>
  <si>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</si>
  <si>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</si>
  <si>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</si>
  <si>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</si>
  <si>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</si>
  <si>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</si>
  <si>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</si>
  <si>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</si>
  <si>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</si>
  <si>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</si>
  <si>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</si>
  <si>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</si>
  <si>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</si>
  <si>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</si>
  <si>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</si>
  <si>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</si>
  <si>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</si>
  <si>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</si>
  <si>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</si>
  <si>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</si>
  <si>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</si>
  <si>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</si>
  <si>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</si>
  <si>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</si>
  <si>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</si>
  <si>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</si>
  <si>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</si>
  <si>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</si>
  <si>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</si>
  <si>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</si>
  <si>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</si>
  <si>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</si>
  <si>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</si>
  <si>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</si>
  <si>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</si>
  <si>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</si>
  <si>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</si>
  <si>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</si>
  <si>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</si>
  <si>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</si>
  <si>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</si>
  <si>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</si>
  <si>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</si>
  <si>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</si>
  <si>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</si>
  <si>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</si>
  <si>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</si>
  <si>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</si>
  <si>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</si>
  <si>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</si>
  <si>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</si>
  <si>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</si>
  <si>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</si>
  <si>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</si>
  <si>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</si>
  <si>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</si>
  <si>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</si>
  <si>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</si>
  <si>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</si>
  <si>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</si>
  <si>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</si>
  <si>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</si>
  <si>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</si>
  <si>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</si>
  <si>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</si>
  <si>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</si>
  <si>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</si>
  <si>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</si>
  <si>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</si>
  <si>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</si>
  <si>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</si>
  <si>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</si>
  <si>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</si>
  <si>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</si>
  <si>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</si>
  <si>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</si>
  <si>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</si>
  <si>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</si>
  <si>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</si>
  <si>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</si>
  <si>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</si>
  <si>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</si>
  <si>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</si>
  <si>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</si>
  <si>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</si>
  <si>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</si>
  <si>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</si>
  <si>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</si>
  <si>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</si>
  <si>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</si>
  <si>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</si>
  <si>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</si>
  <si>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</si>
  <si>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</si>
  <si>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</si>
  <si>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</si>
  <si>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</si>
  <si>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</si>
  <si>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</si>
  <si>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</si>
  <si>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</si>
  <si>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</si>
  <si>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</si>
  <si>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</si>
  <si>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</si>
  <si>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</si>
  <si>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</si>
  <si>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</si>
  <si>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</si>
  <si>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</si>
  <si>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</si>
  <si>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</si>
  <si>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</si>
  <si>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</si>
  <si>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</si>
  <si>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</si>
  <si>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</si>
  <si>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</si>
  <si>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</si>
  <si>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</si>
  <si>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</si>
  <si>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</si>
  <si>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</si>
  <si>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</si>
  <si>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</si>
  <si>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</si>
  <si>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</si>
  <si>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</si>
  <si>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</si>
  <si>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</si>
  <si>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</si>
  <si>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</si>
  <si>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</si>
  <si>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</si>
  <si>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</si>
  <si>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</si>
  <si>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</si>
  <si>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</si>
  <si>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</si>
  <si>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</si>
  <si>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</si>
  <si>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</si>
  <si>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</si>
  <si>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</si>
  <si>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</si>
  <si>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</si>
  <si>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</si>
  <si>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</si>
  <si>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</si>
  <si>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</si>
  <si>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</si>
  <si>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</si>
  <si>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</si>
  <si>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</si>
  <si>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</si>
  <si>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</si>
  <si>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</si>
  <si>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</si>
  <si>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</si>
  <si>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</si>
  <si>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</si>
  <si>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</si>
  <si>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</si>
  <si>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</si>
  <si>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</si>
  <si>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</si>
  <si>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</si>
  <si>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</si>
  <si>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</si>
  <si>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</si>
  <si>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</si>
  <si>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</si>
  <si>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</si>
  <si>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</si>
  <si>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</si>
  <si>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</si>
  <si>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</si>
  <si>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</si>
  <si>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</si>
  <si>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</si>
  <si>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</si>
  <si>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</si>
  <si>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</si>
  <si>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</si>
  <si>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</si>
  <si>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</si>
  <si>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</si>
  <si>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</si>
  <si>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</si>
  <si>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</si>
  <si>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</si>
  <si>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</si>
  <si>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</si>
  <si>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</si>
  <si>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</si>
  <si>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</si>
  <si>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</si>
  <si>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</si>
  <si>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</si>
  <si>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</si>
  <si>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</si>
  <si>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</si>
  <si>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</si>
  <si>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</si>
  <si>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</si>
  <si>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</si>
  <si>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</si>
  <si>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</si>
  <si>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</si>
  <si>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</si>
  <si>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</si>
  <si>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</si>
  <si>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</si>
  <si>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</si>
  <si>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</si>
  <si>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</si>
  <si>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</si>
  <si>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</si>
  <si>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</si>
  <si>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</si>
  <si>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</si>
  <si>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</si>
  <si>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</si>
  <si>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</si>
  <si>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</si>
  <si>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</si>
  <si>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</si>
  <si>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</si>
  <si>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</si>
  <si>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</si>
  <si>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</si>
  <si>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</si>
  <si>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</si>
  <si>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</si>
  <si>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</si>
  <si>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</si>
  <si>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</si>
  <si>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</si>
  <si>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</si>
  <si>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</si>
  <si>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</si>
  <si>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</si>
  <si>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</si>
  <si>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</si>
  <si>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</si>
  <si>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</si>
  <si>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</si>
  <si>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</si>
  <si>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</si>
  <si>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</si>
  <si>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</si>
  <si>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</si>
  <si>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</si>
  <si>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</si>
  <si>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</si>
  <si>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</si>
  <si>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</si>
  <si>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</si>
  <si>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</si>
  <si>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</si>
  <si>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</si>
  <si>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</si>
  <si>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</si>
  <si>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</si>
  <si>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</si>
  <si>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</si>
  <si>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</si>
  <si>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</si>
  <si>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</si>
  <si>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</si>
  <si>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</si>
  <si>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</si>
  <si>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</si>
  <si>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</si>
  <si>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</si>
  <si>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</si>
  <si>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</si>
  <si>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</si>
  <si>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</si>
  <si>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</si>
  <si>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</si>
  <si>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</si>
  <si>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</si>
  <si>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</si>
  <si>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</si>
  <si>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</si>
  <si>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</si>
  <si>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</si>
  <si>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</si>
  <si>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</si>
  <si>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</si>
  <si>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</si>
  <si>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</si>
  <si>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</si>
  <si>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</si>
  <si>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</si>
  <si>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</si>
  <si>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</si>
  <si>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</si>
  <si>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</si>
  <si>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</si>
  <si>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</si>
  <si>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</si>
  <si>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</si>
  <si>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</si>
  <si>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</si>
  <si>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</si>
  <si>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</si>
  <si>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</si>
  <si>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</si>
  <si>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</si>
  <si>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</si>
  <si>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</si>
  <si>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</si>
  <si>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</si>
  <si>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</si>
  <si>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</si>
  <si>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</si>
  <si>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</si>
  <si>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</si>
  <si>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</si>
  <si>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</si>
  <si>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</si>
  <si>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</si>
  <si>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</si>
  <si>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</si>
  <si>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</si>
  <si>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</si>
  <si>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</si>
  <si>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</si>
  <si>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</si>
  <si>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</si>
  <si>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</si>
  <si>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</si>
  <si>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</si>
  <si>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</si>
  <si>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</si>
  <si>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</si>
  <si>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</si>
  <si>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</si>
  <si>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</si>
  <si>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</si>
  <si>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</si>
  <si>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</si>
  <si>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</si>
  <si>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</si>
  <si>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</si>
  <si>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</si>
  <si>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</si>
  <si>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</si>
  <si>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</si>
  <si>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</si>
  <si>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</si>
  <si>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</si>
  <si>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</si>
  <si>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</si>
  <si>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</si>
  <si>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</si>
  <si>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</si>
  <si>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</si>
  <si>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</si>
  <si>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</si>
  <si>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</si>
  <si>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</si>
  <si>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</si>
  <si>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</si>
  <si>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</si>
  <si>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</si>
  <si>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</si>
  <si>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</si>
  <si>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</si>
  <si>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</si>
  <si>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</si>
  <si>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</si>
  <si>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</si>
  <si>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</si>
  <si>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</si>
  <si>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</si>
  <si>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</si>
  <si>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</si>
  <si>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</si>
  <si>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</si>
  <si>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</si>
  <si>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</si>
  <si>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</si>
  <si>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</si>
  <si>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</si>
  <si>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</si>
  <si>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</si>
  <si>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</si>
  <si>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</si>
  <si>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</si>
  <si>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</si>
  <si>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</si>
  <si>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</si>
  <si>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</si>
  <si>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</si>
  <si>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</si>
  <si>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</si>
  <si>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</si>
  <si>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</si>
  <si>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</si>
  <si>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</si>
  <si>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</si>
  <si>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</si>
  <si>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</si>
  <si>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</si>
  <si>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</si>
  <si>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</si>
  <si>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</si>
  <si>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</si>
  <si>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</si>
  <si>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</si>
  <si>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</si>
  <si>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</si>
  <si>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</si>
  <si>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</si>
  <si>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</si>
  <si>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</si>
  <si>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</si>
  <si>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</si>
  <si>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</si>
  <si>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</si>
  <si>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</si>
  <si>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</si>
  <si>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</si>
  <si>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</si>
  <si>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</si>
  <si>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</si>
  <si>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</si>
  <si>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</si>
  <si>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</si>
  <si>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</si>
  <si>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</si>
  <si>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</si>
  <si>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</si>
  <si>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</si>
  <si>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</si>
  <si>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</si>
  <si>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</si>
  <si>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</si>
  <si>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</si>
  <si>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</si>
  <si>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</si>
  <si>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</si>
  <si>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</si>
  <si>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</si>
  <si>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</si>
  <si>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</si>
  <si>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</si>
  <si>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</si>
  <si>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</si>
  <si>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</si>
  <si>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</si>
  <si>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</si>
  <si>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</si>
  <si>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</si>
  <si>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</si>
  <si>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</si>
  <si>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</si>
  <si>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</si>
  <si>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</si>
  <si>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</si>
  <si>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</si>
  <si>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</si>
  <si>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</si>
  <si>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</si>
  <si>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</si>
  <si>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</si>
  <si>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</si>
  <si>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</si>
  <si>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</si>
  <si>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</si>
  <si>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</si>
  <si>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</si>
  <si>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</si>
  <si>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</si>
  <si>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</si>
  <si>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</si>
  <si>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</si>
  <si>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</si>
  <si>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</si>
  <si>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</si>
  <si>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</si>
  <si>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</si>
  <si>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</si>
  <si>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</si>
  <si>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</si>
  <si>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</si>
  <si>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</si>
  <si>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</si>
  <si>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</si>
  <si>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</si>
  <si>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</si>
  <si>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</si>
  <si>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</si>
  <si>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</si>
  <si>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</si>
  <si>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</si>
  <si>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</si>
  <si>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</si>
  <si>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</si>
  <si>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</si>
  <si>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</si>
  <si>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</si>
  <si>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</si>
  <si>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</si>
  <si>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</si>
  <si>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</si>
  <si>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</si>
  <si>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</si>
  <si>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</si>
  <si>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</si>
  <si>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</si>
  <si>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</si>
  <si>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</si>
  <si>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</si>
  <si>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</si>
  <si>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</si>
  <si>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</si>
  <si>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</si>
  <si>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</si>
  <si>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</si>
  <si>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</si>
  <si>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</si>
  <si>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</si>
  <si>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</si>
  <si>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</si>
  <si>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</si>
  <si>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</si>
  <si>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</si>
  <si>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</si>
  <si>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</si>
  <si>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</si>
  <si>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</si>
  <si>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</si>
  <si>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</si>
  <si>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</si>
  <si>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</si>
  <si>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</si>
  <si>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</si>
  <si>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</si>
  <si>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</si>
  <si>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</si>
  <si>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</si>
  <si>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</si>
  <si>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</si>
  <si>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</si>
  <si>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</si>
  <si>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</si>
  <si>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</si>
  <si>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</si>
  <si>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</si>
  <si>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</si>
  <si>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</si>
  <si>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</si>
  <si>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</si>
  <si>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</si>
  <si>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</si>
  <si>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</si>
  <si>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</si>
  <si>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</si>
  <si>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</si>
  <si>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</si>
  <si>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</si>
  <si>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</si>
  <si>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</si>
  <si>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</si>
  <si>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</si>
  <si>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</si>
  <si>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</si>
  <si>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</si>
  <si>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</si>
  <si>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</si>
  <si>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</si>
  <si>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</si>
  <si>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</si>
  <si>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</si>
  <si>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</si>
  <si>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</si>
  <si>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</si>
  <si>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</si>
  <si>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</si>
  <si>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</si>
  <si>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</si>
  <si>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</si>
  <si>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</si>
  <si>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</si>
  <si>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</si>
  <si>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</si>
  <si>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</si>
  <si>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</si>
  <si>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</si>
  <si>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</si>
  <si>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</si>
  <si>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</si>
  <si>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</si>
  <si>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</si>
  <si>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</si>
  <si>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</si>
  <si>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</si>
  <si>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</si>
  <si>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</si>
  <si>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</si>
  <si>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</si>
  <si>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</si>
  <si>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</si>
  <si>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</si>
  <si>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</si>
  <si>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</si>
  <si>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</si>
  <si>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</si>
  <si>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</si>
  <si>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</si>
  <si>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</si>
  <si>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</si>
  <si>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</si>
  <si>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</si>
  <si>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</si>
  <si>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</si>
  <si>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</si>
  <si>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</si>
  <si>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</si>
  <si>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</si>
  <si>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</si>
  <si>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</si>
  <si>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</si>
  <si>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</si>
  <si>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</si>
  <si>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</si>
  <si>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</si>
  <si>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</si>
  <si>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</si>
  <si>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</si>
  <si>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</si>
  <si>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</si>
  <si>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</si>
  <si>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</si>
  <si>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</si>
  <si>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</si>
  <si>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</si>
  <si>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</si>
  <si>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</si>
  <si>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</si>
  <si>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</si>
  <si>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</si>
  <si>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</si>
  <si>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</si>
  <si>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</si>
  <si>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</si>
  <si>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</si>
  <si>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</si>
  <si>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</si>
  <si>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</si>
  <si>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</si>
  <si>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</si>
  <si>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</si>
  <si>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</si>
  <si>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</si>
  <si>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</si>
  <si>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</si>
  <si>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</si>
  <si>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</si>
  <si>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</si>
  <si>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</si>
  <si>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</si>
  <si>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</si>
  <si>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</si>
  <si>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</si>
  <si>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</si>
  <si>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</si>
  <si>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</si>
  <si>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</si>
  <si>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</si>
  <si>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</si>
  <si>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</si>
  <si>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</si>
  <si>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</si>
  <si>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</si>
  <si>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</si>
  <si>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</si>
  <si>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</si>
  <si>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</si>
  <si>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</si>
  <si>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</si>
  <si>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</si>
  <si>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</si>
  <si>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</si>
  <si>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</si>
  <si>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</si>
  <si>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</si>
  <si>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</si>
  <si>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</si>
  <si>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</si>
  <si>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</si>
  <si>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</si>
  <si>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</si>
  <si>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</si>
  <si>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</si>
  <si>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</si>
  <si>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</si>
  <si>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</si>
  <si>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</si>
  <si>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</si>
  <si>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</si>
  <si>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</si>
  <si>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</si>
  <si>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</si>
  <si>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</si>
  <si>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</si>
  <si>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</si>
  <si>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</si>
  <si>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</si>
  <si>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</si>
  <si>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</si>
  <si>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</si>
  <si>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</si>
  <si>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</si>
  <si>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</si>
  <si>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</si>
  <si>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</si>
  <si>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</si>
  <si>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</si>
  <si>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</si>
  <si>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</si>
  <si>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</si>
  <si>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</si>
  <si>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</si>
  <si>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</si>
  <si>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</si>
  <si>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</si>
  <si>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</si>
  <si>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</si>
  <si>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</si>
  <si>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</si>
  <si>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</si>
  <si>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</si>
  <si>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</si>
  <si>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</si>
  <si>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</si>
  <si>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</si>
  <si>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</si>
  <si>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</si>
  <si>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</si>
  <si>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</si>
  <si>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</si>
  <si>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</si>
  <si>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</si>
  <si>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</si>
  <si>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</si>
  <si>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</si>
  <si>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</si>
  <si>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</si>
  <si>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</si>
  <si>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</si>
  <si>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</si>
  <si>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</si>
  <si>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</si>
  <si>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</si>
  <si>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</si>
  <si>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</si>
  <si>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</si>
  <si>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</si>
  <si>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</si>
  <si>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</si>
  <si>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</si>
  <si>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</si>
  <si>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</si>
  <si>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</si>
  <si>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</si>
  <si>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</si>
  <si>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</si>
  <si>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</si>
  <si>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</si>
  <si>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</si>
  <si>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</si>
  <si>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</si>
  <si>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</si>
  <si>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</si>
  <si>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</si>
  <si>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</si>
  <si>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</si>
  <si>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</si>
  <si>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</si>
  <si>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</si>
  <si>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</si>
  <si>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</si>
  <si>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</si>
  <si>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</si>
  <si>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</si>
  <si>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</si>
  <si>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</si>
  <si>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</si>
  <si>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</si>
  <si>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</si>
  <si>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</si>
  <si>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</si>
  <si>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</si>
  <si>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</si>
  <si>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</si>
  <si>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</si>
  <si>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</si>
  <si>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</si>
  <si>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</si>
  <si>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</si>
  <si>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</si>
  <si>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</si>
  <si>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</si>
  <si>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</si>
  <si>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</si>
  <si>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</si>
  <si>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</si>
  <si>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</si>
  <si>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</si>
  <si>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</si>
  <si>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</si>
  <si>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</si>
  <si>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</si>
  <si>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</si>
  <si>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</si>
  <si>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</si>
  <si>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</si>
  <si>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</si>
  <si>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</si>
  <si>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</si>
  <si>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</si>
  <si>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</si>
  <si>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</si>
  <si>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</si>
  <si>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</si>
  <si>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</si>
  <si>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</si>
  <si>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</si>
  <si>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</si>
  <si>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</si>
  <si>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</si>
  <si>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</si>
  <si>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</si>
  <si>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</si>
  <si>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</si>
  <si>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</si>
  <si>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</si>
  <si>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</si>
  <si>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</si>
  <si>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</si>
  <si>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</si>
  <si>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</si>
  <si>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</si>
  <si>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</si>
  <si>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</si>
  <si>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</si>
  <si>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</si>
  <si>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</si>
  <si>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</si>
  <si>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</si>
  <si>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</si>
  <si>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</si>
  <si>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</si>
  <si>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</si>
  <si>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</si>
  <si>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</si>
  <si>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</si>
  <si>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</si>
  <si>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</si>
  <si>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</si>
  <si>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</si>
  <si>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</si>
  <si>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</si>
  <si>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</si>
  <si>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</si>
  <si>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</si>
  <si>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</si>
  <si>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</si>
  <si>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</si>
  <si>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</si>
  <si>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</si>
  <si>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</si>
  <si>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</si>
  <si>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</si>
  <si>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</si>
  <si>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</si>
  <si>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</si>
  <si>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</si>
  <si>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</si>
  <si>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</si>
  <si>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</si>
  <si>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</si>
  <si>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</si>
  <si>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</si>
  <si>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</si>
  <si>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</si>
  <si>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</si>
  <si>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</si>
  <si>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</si>
  <si>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</si>
  <si>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</si>
  <si>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</si>
  <si>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</si>
  <si>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</si>
  <si>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</si>
  <si>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</si>
  <si>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</si>
  <si>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</si>
  <si>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</si>
  <si>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</si>
  <si>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</si>
  <si>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</si>
  <si>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</si>
  <si>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</si>
  <si>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</si>
  <si>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</si>
  <si>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</si>
  <si>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</si>
  <si>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</si>
  <si>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</si>
  <si>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</si>
  <si>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</si>
  <si>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</si>
  <si>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</si>
  <si>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</si>
  <si>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</si>
  <si>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</si>
  <si>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</si>
  <si>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</si>
  <si>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</si>
  <si>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</si>
  <si>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</si>
  <si>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</si>
  <si>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</si>
  <si>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</si>
  <si>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</si>
  <si>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</si>
  <si>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</si>
  <si>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</si>
  <si>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</si>
  <si>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</si>
  <si>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</si>
  <si>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</si>
  <si>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</si>
  <si>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</si>
  <si>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</si>
  <si>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</si>
  <si>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</si>
  <si>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</si>
  <si>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</si>
  <si>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</si>
  <si>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</si>
  <si>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</si>
  <si>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</si>
  <si>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</si>
  <si>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</si>
  <si>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</si>
  <si>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</si>
  <si>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</si>
  <si>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</si>
  <si>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</si>
  <si>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</si>
  <si>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</si>
  <si>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</si>
  <si>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</si>
  <si>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</si>
  <si>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</si>
  <si>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</si>
  <si>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</si>
  <si>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</si>
  <si>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</si>
  <si>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</si>
  <si>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</si>
  <si>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</si>
  <si>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</si>
  <si>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</si>
  <si>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</si>
  <si>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</si>
  <si>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</si>
  <si>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</si>
  <si>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</si>
  <si>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</si>
  <si>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</si>
  <si>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</si>
  <si>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</si>
  <si>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</si>
  <si>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</si>
  <si>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</si>
  <si>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</si>
  <si>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</si>
  <si>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</si>
  <si>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</si>
  <si>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</si>
  <si>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</si>
  <si>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</si>
  <si>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</si>
  <si>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</si>
  <si>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</si>
  <si>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</si>
  <si>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</si>
  <si>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</si>
  <si>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</si>
  <si>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</si>
  <si>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</si>
  <si>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</si>
  <si>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</si>
  <si>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</si>
  <si>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</si>
  <si>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</si>
  <si>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</si>
  <si>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</si>
  <si>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</si>
  <si>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</si>
  <si>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</si>
  <si>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</si>
  <si>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</si>
  <si>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</si>
  <si>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</si>
  <si>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</si>
  <si>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</si>
  <si>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</si>
  <si>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</si>
  <si>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</si>
  <si>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</si>
  <si>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</si>
  <si>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</si>
  <si>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</si>
  <si>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</si>
  <si>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</si>
  <si>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</si>
  <si>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</si>
  <si>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</si>
  <si>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</si>
  <si>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</si>
  <si>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</si>
  <si>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</si>
  <si>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</si>
  <si>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</si>
  <si>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</si>
  <si>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</si>
  <si>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</si>
  <si>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</si>
  <si>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</si>
  <si>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</si>
  <si>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</si>
  <si>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</si>
  <si>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</si>
  <si>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</si>
  <si>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</si>
  <si>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</si>
  <si>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</si>
  <si>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</si>
  <si>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</si>
  <si>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</si>
  <si>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</si>
  <si>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</si>
  <si>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</si>
  <si>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</si>
  <si>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</si>
  <si>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</si>
  <si>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</si>
  <si>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</si>
  <si>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</si>
  <si>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</si>
  <si>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</si>
  <si>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</si>
  <si>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</si>
  <si>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</si>
  <si>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</si>
  <si>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</si>
  <si>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</si>
  <si>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</si>
  <si>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</si>
  <si>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</si>
  <si>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</si>
  <si>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</si>
  <si>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</si>
  <si>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</si>
  <si>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</si>
  <si>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</si>
  <si>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</si>
  <si>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</si>
  <si>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</si>
  <si>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</si>
  <si>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</si>
  <si>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</si>
  <si>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</si>
  <si>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</si>
  <si>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</si>
  <si>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</si>
  <si>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</si>
  <si>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</si>
  <si>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</si>
  <si>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</si>
  <si>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</si>
  <si>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</si>
  <si>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</si>
  <si>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</si>
  <si>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</si>
  <si>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</si>
  <si>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</si>
  <si>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</si>
  <si>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</si>
  <si>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</si>
  <si>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</si>
  <si>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</si>
  <si>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</si>
  <si>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</si>
  <si>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</si>
  <si>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</si>
  <si>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</si>
  <si>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</si>
  <si>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</si>
  <si>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</si>
  <si>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</si>
  <si>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</si>
  <si>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</si>
  <si>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</si>
  <si>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</si>
  <si>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</si>
  <si>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</si>
  <si>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</si>
  <si>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</si>
  <si>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</si>
  <si>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</si>
  <si>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</si>
  <si>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</si>
  <si>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</si>
  <si>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</si>
  <si>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</si>
  <si>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</si>
  <si>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</si>
  <si>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</si>
  <si>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</si>
  <si>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</si>
  <si>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</si>
  <si>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</si>
  <si>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</si>
  <si>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</si>
  <si>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</si>
  <si>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</si>
  <si>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</si>
  <si>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</si>
  <si>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</si>
  <si>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</si>
  <si>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</si>
  <si>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</si>
  <si>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</si>
  <si>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</si>
  <si>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</si>
  <si>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</si>
  <si>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</si>
  <si>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</si>
  <si>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</si>
  <si>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</si>
  <si>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</si>
  <si>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</si>
  <si>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</si>
  <si>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</si>
  <si>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</si>
  <si>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</si>
  <si>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</si>
  <si>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</si>
  <si>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</si>
  <si>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</si>
  <si>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</si>
  <si>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</si>
  <si>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</si>
  <si>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</si>
  <si>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</si>
  <si>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</si>
  <si>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</si>
  <si>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</si>
  <si>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</si>
  <si>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</si>
  <si>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</si>
  <si>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</si>
  <si>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</si>
  <si>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</si>
  <si>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</si>
  <si>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</si>
  <si>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</si>
  <si>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</si>
  <si>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</si>
  <si>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</si>
  <si>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</si>
  <si>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</si>
  <si>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</si>
  <si>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</si>
  <si>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</si>
  <si>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</si>
  <si>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</si>
  <si>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</si>
  <si>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</si>
  <si>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</si>
  <si>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</si>
  <si>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</si>
  <si>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</si>
  <si>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</si>
  <si>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</si>
  <si>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</si>
  <si>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</si>
  <si>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</si>
  <si>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</si>
  <si>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</si>
  <si>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</si>
  <si>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</si>
  <si>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</si>
  <si>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</si>
  <si>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</si>
  <si>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</si>
  <si>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</si>
  <si>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</si>
  <si>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</si>
  <si>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</si>
  <si>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</si>
  <si>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</si>
  <si>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</si>
  <si>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</si>
  <si>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</si>
  <si>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</si>
  <si>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</si>
  <si>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</si>
  <si>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</si>
  <si>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</si>
  <si>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</si>
  <si>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</si>
  <si>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</si>
  <si>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</si>
  <si>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</si>
  <si>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</si>
  <si>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</si>
  <si>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</si>
  <si>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</si>
  <si>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</si>
  <si>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</si>
  <si>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</si>
  <si>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</si>
  <si>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</si>
  <si>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</si>
  <si>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</si>
  <si>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</si>
  <si>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</si>
  <si>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</si>
  <si>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</si>
  <si>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</si>
  <si>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</si>
  <si>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</si>
  <si>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</si>
  <si>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</si>
  <si>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</si>
  <si>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</si>
  <si>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</si>
  <si>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</si>
  <si>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</si>
  <si>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</si>
  <si>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</si>
  <si>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</si>
  <si>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</si>
  <si>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</si>
  <si>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</si>
  <si>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</si>
  <si>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</si>
  <si>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</si>
  <si>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</si>
  <si>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</si>
  <si>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</si>
  <si>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</si>
  <si>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</si>
  <si>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</si>
  <si>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</si>
  <si>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</si>
  <si>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</si>
  <si>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</si>
  <si>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</si>
  <si>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</si>
  <si>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</si>
  <si>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</si>
  <si>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</si>
  <si>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</si>
  <si>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</si>
  <si>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</si>
  <si>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</si>
  <si>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</si>
  <si>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</si>
  <si>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</si>
  <si>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</si>
  <si>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</si>
  <si>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</si>
  <si>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</si>
  <si>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</si>
  <si>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</si>
  <si>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</si>
  <si>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</si>
  <si>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</si>
  <si>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</si>
  <si>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</si>
  <si>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</si>
  <si>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</si>
  <si>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</si>
  <si>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</si>
  <si>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</si>
  <si>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</si>
  <si>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</si>
  <si>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</si>
  <si>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</si>
  <si>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</si>
  <si>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</si>
  <si>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</si>
  <si>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</si>
  <si>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</si>
  <si>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</si>
  <si>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</si>
  <si>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</si>
  <si>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</si>
  <si>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</si>
  <si>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</si>
  <si>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</si>
  <si>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</si>
  <si>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</si>
  <si>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</si>
  <si>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</si>
  <si>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</si>
  <si>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</si>
  <si>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</si>
  <si>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</si>
  <si>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</si>
  <si>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</si>
  <si>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</si>
  <si>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</si>
  <si>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</si>
  <si>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</si>
  <si>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</si>
  <si>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</si>
  <si>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</si>
  <si>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</si>
  <si>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</si>
  <si>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</si>
  <si>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</si>
  <si>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</si>
  <si>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</si>
  <si>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</si>
  <si>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</si>
  <si>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</si>
  <si>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</si>
  <si>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</si>
  <si>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</si>
  <si>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</si>
  <si>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</si>
  <si>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</si>
  <si>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</si>
  <si>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</si>
  <si>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</si>
  <si>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</si>
  <si>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</si>
  <si>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</si>
  <si>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</si>
  <si>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</si>
  <si>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</si>
  <si>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</si>
  <si>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</si>
  <si>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</si>
  <si>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</si>
  <si>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</si>
  <si>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</si>
  <si>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</si>
  <si>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</si>
  <si>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</si>
  <si>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</si>
  <si>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</si>
  <si>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</si>
  <si>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</si>
  <si>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</si>
  <si>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</si>
  <si>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</si>
  <si>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</si>
  <si>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</si>
  <si>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</si>
  <si>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</si>
  <si>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</si>
  <si>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</si>
  <si>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</si>
  <si>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</si>
  <si>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</si>
  <si>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</si>
  <si>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</si>
  <si>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</si>
  <si>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</si>
  <si>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</si>
  <si>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</si>
  <si>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</si>
  <si>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</si>
  <si>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</si>
  <si>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</si>
  <si>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</si>
  <si>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</si>
  <si>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</si>
  <si>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</si>
  <si>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</si>
  <si>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</si>
  <si>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</si>
  <si>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</si>
  <si>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</si>
  <si>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</si>
  <si>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</si>
  <si>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</si>
  <si>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</si>
  <si>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</si>
  <si>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</si>
  <si>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</si>
  <si>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</si>
  <si>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</si>
  <si>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</si>
  <si>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</si>
  <si>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</si>
  <si>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</si>
  <si>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</si>
  <si>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</si>
  <si>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</si>
  <si>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</si>
  <si>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</si>
  <si>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</si>
  <si>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</si>
  <si>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</si>
  <si>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</si>
  <si>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</si>
  <si>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</si>
  <si>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</si>
  <si>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</si>
  <si>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</si>
  <si>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</si>
  <si>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</si>
  <si>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</si>
  <si>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</si>
  <si>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</si>
  <si>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</si>
  <si>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</si>
  <si>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</si>
  <si>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</si>
  <si>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</si>
  <si>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</si>
  <si>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</si>
  <si>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</si>
  <si>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</si>
  <si>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</si>
  <si>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</si>
  <si>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</si>
  <si>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</si>
  <si>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</si>
  <si>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</si>
  <si>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</si>
  <si>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</si>
  <si>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</si>
  <si>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</si>
  <si>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</si>
  <si>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</si>
  <si>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</si>
  <si>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</si>
  <si>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</si>
  <si>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</si>
  <si>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</si>
  <si>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</si>
  <si>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</si>
  <si>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</si>
  <si>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</si>
  <si>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</si>
  <si>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</si>
  <si>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</si>
  <si>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</si>
  <si>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</si>
  <si>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</si>
  <si>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</si>
  <si>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</si>
  <si>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</si>
  <si>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</si>
  <si>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</si>
  <si>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</si>
  <si>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</si>
  <si>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</si>
  <si>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</si>
  <si>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</si>
  <si>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</si>
  <si>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</si>
  <si>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</si>
  <si>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</si>
  <si>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</si>
  <si>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</si>
  <si>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</si>
  <si>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</si>
  <si>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</si>
  <si>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</si>
  <si>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</si>
  <si>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</si>
  <si>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</si>
  <si>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</si>
  <si>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</si>
  <si>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</si>
  <si>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</si>
  <si>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</si>
  <si>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</si>
  <si>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</si>
  <si>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</si>
  <si>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</si>
  <si>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</si>
  <si>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</si>
  <si>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</si>
  <si>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</si>
  <si>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</si>
  <si>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</si>
  <si>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</si>
  <si>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</si>
  <si>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</si>
  <si>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</si>
  <si>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</si>
  <si>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</si>
  <si>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</si>
  <si>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</si>
  <si>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</si>
  <si>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</si>
  <si>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</si>
  <si>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</si>
  <si>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</si>
  <si>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</si>
  <si>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</si>
  <si>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</si>
  <si>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</si>
  <si>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</si>
  <si>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</si>
  <si>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</si>
  <si>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</si>
  <si>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</si>
  <si>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</si>
  <si>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</si>
  <si>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</si>
  <si>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</si>
  <si>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</si>
  <si>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</si>
  <si>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</si>
  <si>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</si>
  <si>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</si>
  <si>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</si>
  <si>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</si>
  <si>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</si>
  <si>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</si>
  <si>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</si>
  <si>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</si>
  <si>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</si>
  <si>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</si>
  <si>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</si>
  <si>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</si>
  <si>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</si>
  <si>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</si>
  <si>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</si>
  <si>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</si>
  <si>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</si>
  <si>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</si>
  <si>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</si>
  <si>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</si>
  <si>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</si>
  <si>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</si>
  <si>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</si>
  <si>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</si>
  <si>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</si>
  <si>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</si>
  <si>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</si>
  <si>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</si>
  <si>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</si>
  <si>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</si>
  <si>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</si>
  <si>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</si>
  <si>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</si>
  <si>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</si>
  <si>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</si>
  <si>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</si>
  <si>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</si>
  <si>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</si>
  <si>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</si>
  <si>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</si>
  <si>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</si>
  <si>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</si>
  <si>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</si>
  <si>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</si>
  <si>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</si>
  <si>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</si>
  <si>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</si>
  <si>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</si>
  <si>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</si>
  <si>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</si>
  <si>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</si>
  <si>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</si>
  <si>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</si>
  <si>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</si>
  <si>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</si>
  <si>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</si>
  <si>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</si>
  <si>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</si>
  <si>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</si>
  <si>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</si>
  <si>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</si>
  <si>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</si>
  <si>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</si>
  <si>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</si>
  <si>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</si>
  <si>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</si>
  <si>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</si>
  <si>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</si>
  <si>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</si>
  <si>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</si>
  <si>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</si>
  <si>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</si>
  <si>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</si>
  <si>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</si>
  <si>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</si>
  <si>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</si>
  <si>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</si>
  <si>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</si>
  <si>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</si>
  <si>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</si>
  <si>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</si>
  <si>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</si>
  <si>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</si>
  <si>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</si>
  <si>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</si>
  <si>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</si>
  <si>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</si>
  <si>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</si>
  <si>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</si>
  <si>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</si>
  <si>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</si>
  <si>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</si>
  <si>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</si>
  <si>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</si>
  <si>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</si>
  <si>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</si>
  <si>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</si>
  <si>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</si>
  <si>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</si>
  <si>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</si>
  <si>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</si>
  <si>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</si>
  <si>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</si>
  <si>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</si>
  <si>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</si>
  <si>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</si>
  <si>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</si>
  <si>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</si>
  <si>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</si>
  <si>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</si>
  <si>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</si>
  <si>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</si>
  <si>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</si>
  <si>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</si>
  <si>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</si>
  <si>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</si>
  <si>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</si>
  <si>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</si>
  <si>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</si>
  <si>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</si>
  <si>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</si>
  <si>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</si>
  <si>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</si>
  <si>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</si>
  <si>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</si>
  <si>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</si>
  <si>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</si>
  <si>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</si>
  <si>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</si>
  <si>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</si>
  <si>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</si>
  <si>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</si>
  <si>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</si>
  <si>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</si>
  <si>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</si>
  <si>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</si>
  <si>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</si>
  <si>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</si>
  <si>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</si>
  <si>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</si>
  <si>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</si>
  <si>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</si>
  <si>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</si>
  <si>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</si>
  <si>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</si>
  <si>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</si>
  <si>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</si>
  <si>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</si>
  <si>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</si>
  <si>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</si>
  <si>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</si>
  <si>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</si>
  <si>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</si>
  <si>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</si>
  <si>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</si>
  <si>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</si>
  <si>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</si>
  <si>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</si>
  <si>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</si>
  <si>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</si>
  <si>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</si>
  <si>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</si>
  <si>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</si>
  <si>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</si>
  <si>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</si>
  <si>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</si>
  <si>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</si>
  <si>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</si>
  <si>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</si>
  <si>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</si>
  <si>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</si>
  <si>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</si>
  <si>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</si>
  <si>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</si>
  <si>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</si>
  <si>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</si>
  <si>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</si>
  <si>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</si>
  <si>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</si>
  <si>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</si>
  <si>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</si>
  <si>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</si>
  <si>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</si>
  <si>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</si>
  <si>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</si>
  <si>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</si>
  <si>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</si>
  <si>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</si>
  <si>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</si>
  <si>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</si>
  <si>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</si>
  <si>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</si>
  <si>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</si>
  <si>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</si>
  <si>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</si>
  <si>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</si>
  <si>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</si>
  <si>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</si>
  <si>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</si>
  <si>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</si>
  <si>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</si>
  <si>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</si>
  <si>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</si>
  <si>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</si>
  <si>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</si>
  <si>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</si>
  <si>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</si>
  <si>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</si>
  <si>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</si>
  <si>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</si>
  <si>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</si>
  <si>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</si>
  <si>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</si>
  <si>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</si>
  <si>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</si>
  <si>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</si>
  <si>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</si>
  <si>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</si>
  <si>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</si>
  <si>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</si>
  <si>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</si>
  <si>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</si>
  <si>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</si>
  <si>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</si>
  <si>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</si>
  <si>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</si>
  <si>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</si>
  <si>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</si>
  <si>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</si>
  <si>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</si>
  <si>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</si>
  <si>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</si>
  <si>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</si>
  <si>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</si>
  <si>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</si>
  <si>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</si>
  <si>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</si>
  <si>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</si>
  <si>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</si>
  <si>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</si>
  <si>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</si>
  <si>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</si>
  <si>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</si>
  <si>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</si>
  <si>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</si>
  <si>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</si>
  <si>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</si>
  <si>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</si>
  <si>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</si>
  <si>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</si>
  <si>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</si>
  <si>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</si>
  <si>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</si>
  <si>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</si>
  <si>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</si>
  <si>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</si>
  <si>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</si>
  <si>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</si>
  <si>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</si>
  <si>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</si>
  <si>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</si>
  <si>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</si>
  <si>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</si>
  <si>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</si>
  <si>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</si>
  <si>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</si>
  <si>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</si>
  <si>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</si>
  <si>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</si>
  <si>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</si>
  <si>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</si>
  <si>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</si>
  <si>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</si>
  <si>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</si>
  <si>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</si>
  <si>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</si>
  <si>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</si>
  <si>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</si>
  <si>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</si>
  <si>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</si>
  <si>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</si>
  <si>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</si>
  <si>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</si>
  <si>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</si>
  <si>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</si>
  <si>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</si>
  <si>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</si>
  <si>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</si>
  <si>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</si>
  <si>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</si>
  <si>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</si>
  <si>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</si>
  <si>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</si>
  <si>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</si>
  <si>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</si>
  <si>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</si>
  <si>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</si>
  <si>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</si>
  <si>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</si>
  <si>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</si>
  <si>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</si>
  <si>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</si>
  <si>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</si>
  <si>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</si>
  <si>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</si>
  <si>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</si>
  <si>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</si>
  <si>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</si>
  <si>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</si>
  <si>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</si>
  <si>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</si>
  <si>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</si>
  <si>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</si>
  <si>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</si>
  <si>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</si>
  <si>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</si>
  <si>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</si>
  <si>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</si>
  <si>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</si>
  <si>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</si>
  <si>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</si>
  <si>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</si>
  <si>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</si>
  <si>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</si>
  <si>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</si>
  <si>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</si>
  <si>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</si>
  <si>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</si>
  <si>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</si>
  <si>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</si>
  <si>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</si>
  <si>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</si>
  <si>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</si>
  <si>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</si>
  <si>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</si>
  <si>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</si>
  <si>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</si>
  <si>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</si>
  <si>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</si>
  <si>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</si>
  <si>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</si>
  <si>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</si>
  <si>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</si>
  <si>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</si>
  <si>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</si>
  <si>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</si>
  <si>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</si>
  <si>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</si>
  <si>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</si>
  <si>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</si>
  <si>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</si>
  <si>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</si>
  <si>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</si>
  <si>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</si>
  <si>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</si>
  <si>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</si>
  <si>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</si>
  <si>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</si>
  <si>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</si>
  <si>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</si>
  <si>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</si>
  <si>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</si>
  <si>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</si>
  <si>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</si>
  <si>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</si>
  <si>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</si>
  <si>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</si>
  <si>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</si>
  <si>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</si>
  <si>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</si>
  <si>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</si>
  <si>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</si>
  <si>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</si>
  <si>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</si>
  <si>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</si>
  <si>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</si>
  <si>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</si>
  <si>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</si>
  <si>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</si>
  <si>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</si>
  <si>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</si>
  <si>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</si>
  <si>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</si>
  <si>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</si>
  <si>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</si>
  <si>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</si>
  <si>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</si>
  <si>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</si>
  <si>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</si>
  <si>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</si>
  <si>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</si>
  <si>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</si>
  <si>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</si>
  <si>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</si>
  <si>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</si>
  <si>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</si>
  <si>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</si>
  <si>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</si>
  <si>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</si>
  <si>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</si>
  <si>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</si>
  <si>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</si>
  <si>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</si>
  <si>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</si>
  <si>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</si>
  <si>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</si>
  <si>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</si>
  <si>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</si>
  <si>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</si>
  <si>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</si>
  <si>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</si>
  <si>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</si>
  <si>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</si>
  <si>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</si>
  <si>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</si>
  <si>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</si>
  <si>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</si>
  <si>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</si>
  <si>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</si>
  <si>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</si>
  <si>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</si>
  <si>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</si>
  <si>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</si>
  <si>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</si>
  <si>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</si>
  <si>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</si>
  <si>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</si>
  <si>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</si>
  <si>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</si>
  <si>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</si>
  <si>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</si>
  <si>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</si>
  <si>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</si>
  <si>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</si>
  <si>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</si>
  <si>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</si>
  <si>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</si>
  <si>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</si>
  <si>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</si>
  <si>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</si>
  <si>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</si>
  <si>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</si>
  <si>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</si>
  <si>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</si>
  <si>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</si>
  <si>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</si>
  <si>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</si>
  <si>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</si>
  <si>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</si>
  <si>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</si>
  <si>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</si>
  <si>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</si>
  <si>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</si>
  <si>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</si>
  <si>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</si>
  <si>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</si>
  <si>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</si>
  <si>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</si>
  <si>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</si>
  <si>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</si>
  <si>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</si>
  <si>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</si>
  <si>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</si>
  <si>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</si>
  <si>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</si>
  <si>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</si>
  <si>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</si>
  <si>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</si>
  <si>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</si>
  <si>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</si>
  <si>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</si>
  <si>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</si>
  <si>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</si>
  <si>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</si>
  <si>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</si>
  <si>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</si>
  <si>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</si>
  <si>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</si>
  <si>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</si>
  <si>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</si>
  <si>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</si>
  <si>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</si>
  <si>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</si>
  <si>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</si>
  <si>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</si>
  <si>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</si>
  <si>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</si>
  <si>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</si>
  <si>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</si>
  <si>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</si>
  <si>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</si>
  <si>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</si>
  <si>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</si>
  <si>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</si>
  <si>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</si>
  <si>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</si>
  <si>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</si>
  <si>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</si>
  <si>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</si>
  <si>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</si>
  <si>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</si>
  <si>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</si>
  <si>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</si>
  <si>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</si>
  <si>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</si>
  <si>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</si>
  <si>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</si>
  <si>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</si>
  <si>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</si>
  <si>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</si>
  <si>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</si>
  <si>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</si>
  <si>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</si>
  <si>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</si>
  <si>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</si>
  <si>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</si>
  <si>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</si>
  <si>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</si>
  <si>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</si>
  <si>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</si>
  <si>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</si>
  <si>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</si>
  <si>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</si>
  <si>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</si>
  <si>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</si>
  <si>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</si>
  <si>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</si>
  <si>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</si>
  <si>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</si>
  <si>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</si>
  <si>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</si>
  <si>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</si>
  <si>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</si>
  <si>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</si>
  <si>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</si>
  <si>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</si>
  <si>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</si>
  <si>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</si>
  <si>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</si>
  <si>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</si>
  <si>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</si>
  <si>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</si>
  <si>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</si>
  <si>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</si>
  <si>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</si>
  <si>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</si>
  <si>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</si>
  <si>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</si>
  <si>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</si>
  <si>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</si>
  <si>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</si>
  <si>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</si>
  <si>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</si>
  <si>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</si>
  <si>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</si>
  <si>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</si>
  <si>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</si>
  <si>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</si>
  <si>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</si>
  <si>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</si>
  <si>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</si>
  <si>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</si>
  <si>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</si>
  <si>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</si>
  <si>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</si>
  <si>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</si>
  <si>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</si>
  <si>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</si>
  <si>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</si>
  <si>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</si>
  <si>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</si>
  <si>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</si>
  <si>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</si>
  <si>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</si>
  <si>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</si>
  <si>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</si>
  <si>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</si>
  <si>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</si>
  <si>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</si>
  <si>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</si>
  <si>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</si>
  <si>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</si>
  <si>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</si>
  <si>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</si>
  <si>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</si>
  <si>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</si>
  <si>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</si>
  <si>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</si>
  <si>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</si>
  <si>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</si>
  <si>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</si>
  <si>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</si>
  <si>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</si>
  <si>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</si>
  <si>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</si>
  <si>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</si>
  <si>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</si>
  <si>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</si>
  <si>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</si>
  <si>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</si>
  <si>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</si>
  <si>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</si>
  <si>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</si>
  <si>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</si>
  <si>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</si>
  <si>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</si>
  <si>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</si>
  <si>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</si>
  <si>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</si>
  <si>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</si>
  <si>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</si>
  <si>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</si>
  <si>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</si>
  <si>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</si>
  <si>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</si>
  <si>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</si>
  <si>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</si>
  <si>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</si>
  <si>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</si>
  <si>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</si>
  <si>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</si>
  <si>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</si>
  <si>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</si>
  <si>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</si>
  <si>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</si>
  <si>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</si>
  <si>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</si>
  <si>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</si>
  <si>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</si>
  <si>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</si>
  <si>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</si>
  <si>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</si>
  <si>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</si>
  <si>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</si>
  <si>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</si>
  <si>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</si>
  <si>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</si>
  <si>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</si>
  <si>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</si>
  <si>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</si>
  <si>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</si>
  <si>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</si>
  <si>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</si>
  <si>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</si>
  <si>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</si>
  <si>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</si>
  <si>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</si>
  <si>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</si>
  <si>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</si>
  <si>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</si>
  <si>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</si>
  <si>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</si>
  <si>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</si>
  <si>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</si>
  <si>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</si>
  <si>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</si>
  <si>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</si>
  <si>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</si>
  <si>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</si>
  <si>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</si>
  <si>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</si>
  <si>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</si>
  <si>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</si>
  <si>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</si>
  <si>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</si>
  <si>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</si>
  <si>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</si>
  <si>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</si>
  <si>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</si>
  <si>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</si>
  <si>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</si>
  <si>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</si>
  <si>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</si>
  <si>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</si>
  <si>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</si>
  <si>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</si>
  <si>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</si>
  <si>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</si>
  <si>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</si>
  <si>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</si>
  <si>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</si>
  <si>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</si>
  <si>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</si>
  <si>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</si>
  <si>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</si>
  <si>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</si>
  <si>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</si>
  <si>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</si>
  <si>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</si>
  <si>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</si>
  <si>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</si>
  <si>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</si>
  <si>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</si>
  <si>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</si>
  <si>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</si>
  <si>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</si>
  <si>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</si>
  <si>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</si>
  <si>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</si>
  <si>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</si>
  <si>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</si>
  <si>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</si>
  <si>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</si>
  <si>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</si>
  <si>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</si>
  <si>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</si>
  <si>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</si>
  <si>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</si>
  <si>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</si>
  <si>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</si>
  <si>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</si>
  <si>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</si>
  <si>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</si>
  <si>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</si>
  <si>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</si>
  <si>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</si>
  <si>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</si>
  <si>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</si>
  <si>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</si>
  <si>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</si>
  <si>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</si>
  <si>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</si>
  <si>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</si>
  <si>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</si>
  <si>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</si>
  <si>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</si>
  <si>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</si>
  <si>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</si>
  <si>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</si>
  <si>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</si>
  <si>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</si>
  <si>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</si>
  <si>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</si>
  <si>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</si>
  <si>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</si>
  <si>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</si>
  <si>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</si>
  <si>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</si>
  <si>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</si>
  <si>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</si>
  <si>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</si>
  <si>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</si>
  <si>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</si>
  <si>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</si>
  <si>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</si>
  <si>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</si>
  <si>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</si>
  <si>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</si>
  <si>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</si>
  <si>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</si>
  <si>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</si>
  <si>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</si>
  <si>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</si>
  <si>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</si>
  <si>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</si>
  <si>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</si>
  <si>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</si>
  <si>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</si>
  <si>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</si>
  <si>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</si>
  <si>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</si>
  <si>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</si>
  <si>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</si>
  <si>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</si>
  <si>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</si>
  <si>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</si>
  <si>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</si>
  <si>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</si>
  <si>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</si>
  <si>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</si>
  <si>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</si>
  <si>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</si>
  <si>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</si>
  <si>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</si>
  <si>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</si>
  <si>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</si>
  <si>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</si>
  <si>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</si>
  <si>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</si>
  <si>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</si>
  <si>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</si>
  <si>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</si>
  <si>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</si>
  <si>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</si>
  <si>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</si>
  <si>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</si>
  <si>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</si>
  <si>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</si>
  <si>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</si>
  <si>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</si>
  <si>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</si>
  <si>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</si>
  <si>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</si>
  <si>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</si>
  <si>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</si>
  <si>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</si>
  <si>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</si>
  <si>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</si>
  <si>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</si>
  <si>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</si>
  <si>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</si>
  <si>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</si>
  <si>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</si>
  <si>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</si>
  <si>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</si>
  <si>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</si>
  <si>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</si>
  <si>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</si>
  <si>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</si>
  <si>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</si>
  <si>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</si>
  <si>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</si>
  <si>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</si>
  <si>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</si>
  <si>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</si>
  <si>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</si>
  <si>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</si>
  <si>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</si>
  <si>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</si>
  <si>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</si>
  <si>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</si>
  <si>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</si>
  <si>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</si>
  <si>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</si>
  <si>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</si>
  <si>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</si>
  <si>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</si>
  <si>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</si>
  <si>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</si>
  <si>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</si>
  <si>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</si>
  <si>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</si>
  <si>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</si>
  <si>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</si>
  <si>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</si>
  <si>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</si>
  <si>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</si>
  <si>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</si>
  <si>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</si>
  <si>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</si>
  <si>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</si>
  <si>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</si>
  <si>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</si>
  <si>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</si>
  <si>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</si>
  <si>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</si>
  <si>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</si>
  <si>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</si>
  <si>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</si>
  <si>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</si>
  <si>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</si>
  <si>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</si>
  <si>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</si>
  <si>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</si>
  <si>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</si>
  <si>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</si>
  <si>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</si>
  <si>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</si>
  <si>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</si>
  <si>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</si>
  <si>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</si>
  <si>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</si>
  <si>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</si>
  <si>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</si>
  <si>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</si>
  <si>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</si>
  <si>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</si>
  <si>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</si>
  <si>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</si>
  <si>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</si>
  <si>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</si>
  <si>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</si>
  <si>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</si>
  <si>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</si>
  <si>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</si>
  <si>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</si>
  <si>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</si>
  <si>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</si>
  <si>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</si>
  <si>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</si>
  <si>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</si>
  <si>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</si>
  <si>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</si>
  <si>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</si>
  <si>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</si>
  <si>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</si>
  <si>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</si>
  <si>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</si>
  <si>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</si>
  <si>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</si>
  <si>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</si>
  <si>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</si>
  <si>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</si>
  <si>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</si>
  <si>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</si>
  <si>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</si>
  <si>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</si>
  <si>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</si>
  <si>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</si>
  <si>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</si>
  <si>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</si>
  <si>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</si>
  <si>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</si>
  <si>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</si>
  <si>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</si>
  <si>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</si>
  <si>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</si>
  <si>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</si>
  <si>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</si>
  <si>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</si>
  <si>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</si>
  <si>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</si>
  <si>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</si>
  <si>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</si>
  <si>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</si>
  <si>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</si>
  <si>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</si>
  <si>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</si>
  <si>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</si>
  <si>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</si>
  <si>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</si>
  <si>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</si>
  <si>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</si>
  <si>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</si>
  <si>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</si>
  <si>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</si>
  <si>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</si>
  <si>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</si>
  <si>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</si>
  <si>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</si>
  <si>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</si>
  <si>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</si>
  <si>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</si>
  <si>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</si>
  <si>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</si>
  <si>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</si>
  <si>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</si>
  <si>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</si>
  <si>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</si>
  <si>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</si>
  <si>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</si>
  <si>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</si>
  <si>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</si>
  <si>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</si>
  <si>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</si>
  <si>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</si>
  <si>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</si>
  <si>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</si>
  <si>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</si>
  <si>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</si>
  <si>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</si>
  <si>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</si>
  <si>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</si>
  <si>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</si>
  <si>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</si>
  <si>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</si>
  <si>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</si>
  <si>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</si>
  <si>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</si>
  <si>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</si>
  <si>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</si>
  <si>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</si>
  <si>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</si>
  <si>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</si>
  <si>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</si>
  <si>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</si>
  <si>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</si>
  <si>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</si>
  <si>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</si>
  <si>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</si>
  <si>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</si>
  <si>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</si>
  <si>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</si>
  <si>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</si>
  <si>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</si>
  <si>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</si>
  <si>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</si>
  <si>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</si>
  <si>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</si>
  <si>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</si>
  <si>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</si>
  <si>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</si>
  <si>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</si>
  <si>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</si>
  <si>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</si>
  <si>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</si>
  <si>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</si>
  <si>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</si>
  <si>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</si>
  <si>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</si>
  <si>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</si>
  <si>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</si>
  <si>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</si>
  <si>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</si>
  <si>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</si>
  <si>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</si>
  <si>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</si>
  <si>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</si>
  <si>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</si>
  <si>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</si>
  <si>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</si>
  <si>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</si>
  <si>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</si>
  <si>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</si>
  <si>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</si>
  <si>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</si>
  <si>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</si>
  <si>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</si>
  <si>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</si>
  <si>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</si>
  <si>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</si>
  <si>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</si>
  <si>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</si>
  <si>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</si>
  <si>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</si>
  <si>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</si>
  <si>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</si>
  <si>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</si>
  <si>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</si>
  <si>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</si>
  <si>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</si>
  <si>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</si>
  <si>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</si>
  <si>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</si>
  <si>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</si>
  <si>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</si>
  <si>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</si>
  <si>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</si>
  <si>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</si>
  <si>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</si>
  <si>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</si>
  <si>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</si>
  <si>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</si>
  <si>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</si>
  <si>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</si>
  <si>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</si>
  <si>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</si>
  <si>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</si>
  <si>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</si>
  <si>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</si>
  <si>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</si>
  <si>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</si>
  <si>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</si>
  <si>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</si>
  <si>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</si>
  <si>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</si>
  <si>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</si>
  <si>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</si>
  <si>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</si>
  <si>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</si>
  <si>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</si>
  <si>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</si>
  <si>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</si>
  <si>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</si>
  <si>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</si>
  <si>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</si>
  <si>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</si>
  <si>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</si>
  <si>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</si>
  <si>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</si>
  <si>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</si>
  <si>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</si>
  <si>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</si>
  <si>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</si>
  <si>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</si>
  <si>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</si>
  <si>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</si>
  <si>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</si>
  <si>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</si>
  <si>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</si>
  <si>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</si>
  <si>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</si>
  <si>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</si>
  <si>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</si>
  <si>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</si>
  <si>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</si>
  <si>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</si>
  <si>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</si>
  <si>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</si>
  <si>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</si>
  <si>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</si>
  <si>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</si>
  <si>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</si>
  <si>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</si>
  <si>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</si>
  <si>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</si>
  <si>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</si>
  <si>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</si>
  <si>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</si>
  <si>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</si>
  <si>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</si>
  <si>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</si>
  <si>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</si>
  <si>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</si>
  <si>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</si>
  <si>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</si>
  <si>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</si>
  <si>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</si>
  <si>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</si>
  <si>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</si>
  <si>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</si>
  <si>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</si>
  <si>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</si>
  <si>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</si>
  <si>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</si>
  <si>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</si>
  <si>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</si>
  <si>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</si>
  <si>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</si>
  <si>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</si>
  <si>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</si>
  <si>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</si>
  <si>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</si>
  <si>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</si>
  <si>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</si>
  <si>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</si>
  <si>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</si>
  <si>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</si>
  <si>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</si>
  <si>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</si>
  <si>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</si>
  <si>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</si>
  <si>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</si>
  <si>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</si>
  <si>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</si>
  <si>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</si>
  <si>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</si>
  <si>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</si>
  <si>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</si>
  <si>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</si>
  <si>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</si>
  <si>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</si>
  <si>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</si>
  <si>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</si>
  <si>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</si>
  <si>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</si>
  <si>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</si>
  <si>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</si>
  <si>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</si>
  <si>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</si>
  <si>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</si>
  <si>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</si>
  <si>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</si>
  <si>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</si>
  <si>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</si>
  <si>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</si>
  <si>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</si>
  <si>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</si>
  <si>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</si>
  <si>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</si>
  <si>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</si>
  <si>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</si>
  <si>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</si>
  <si>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</si>
  <si>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</si>
  <si>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</si>
  <si>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</si>
  <si>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</si>
  <si>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</si>
  <si>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</si>
  <si>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</si>
  <si>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</si>
  <si>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</si>
  <si>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</si>
  <si>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</si>
  <si>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</si>
  <si>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</si>
  <si>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</si>
  <si>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</si>
  <si>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</si>
  <si>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</si>
  <si>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</si>
  <si>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</si>
  <si>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</si>
  <si>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</si>
  <si>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</si>
  <si>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</si>
  <si>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</si>
  <si>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</si>
  <si>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</si>
  <si>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</si>
  <si>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</si>
  <si>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</si>
  <si>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</si>
  <si>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</si>
  <si>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</si>
  <si>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</si>
  <si>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</si>
  <si>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</si>
  <si>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</si>
  <si>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</si>
  <si>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</si>
  <si>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</si>
  <si>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</si>
  <si>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</si>
  <si>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</si>
  <si>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</si>
  <si>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</si>
  <si>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</si>
  <si>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</si>
  <si>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</si>
  <si>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</si>
  <si>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</si>
  <si>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</si>
  <si>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</si>
  <si>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</si>
  <si>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</si>
  <si>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</si>
  <si>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</si>
  <si>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</si>
  <si>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</si>
  <si>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</si>
  <si>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</si>
  <si>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</si>
  <si>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</si>
  <si>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</si>
  <si>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</si>
  <si>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</si>
  <si>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</si>
  <si>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</si>
  <si>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</si>
  <si>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</si>
  <si>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</si>
  <si>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</si>
  <si>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</si>
  <si>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</si>
  <si>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</si>
  <si>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</si>
  <si>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</si>
  <si>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</si>
  <si>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</si>
  <si>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</si>
  <si>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</si>
  <si>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</si>
  <si>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</si>
  <si>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</si>
  <si>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</si>
  <si>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</si>
  <si>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</si>
  <si>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</si>
  <si>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</si>
  <si>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</si>
  <si>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</si>
  <si>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</si>
  <si>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</si>
  <si>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</si>
  <si>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</si>
  <si>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</si>
  <si>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</si>
  <si>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</si>
  <si>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</si>
  <si>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</si>
  <si>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</si>
  <si>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</si>
  <si>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</si>
  <si>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</si>
  <si>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</si>
  <si>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</si>
  <si>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</si>
  <si>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</si>
  <si>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</si>
  <si>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</si>
  <si>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</si>
  <si>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</si>
  <si>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</si>
  <si>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</si>
  <si>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</si>
  <si>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</si>
  <si>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</si>
  <si>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</si>
  <si>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</si>
  <si>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</si>
  <si>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</si>
  <si>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</si>
  <si>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</si>
  <si>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</si>
  <si>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</si>
  <si>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</si>
  <si>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</si>
  <si>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</si>
  <si>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</si>
  <si>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</si>
  <si>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</si>
  <si>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</si>
  <si>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</si>
  <si>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</si>
  <si>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</si>
  <si>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</si>
  <si>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</si>
  <si>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</si>
  <si>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</si>
  <si>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</si>
  <si>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</si>
  <si>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</si>
  <si>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</si>
  <si>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</si>
  <si>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</si>
  <si>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</si>
  <si>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</si>
  <si>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</si>
  <si>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</si>
  <si>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</si>
  <si>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</si>
  <si>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</si>
  <si>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</si>
  <si>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</si>
  <si>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</si>
  <si>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</si>
  <si>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</si>
  <si>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</si>
  <si>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</si>
  <si>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</si>
  <si>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</si>
  <si>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</si>
  <si>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</si>
  <si>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</si>
  <si>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</si>
  <si>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</si>
  <si>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</si>
  <si>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</si>
  <si>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</si>
  <si>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</si>
  <si>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</si>
  <si>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</si>
  <si>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</si>
  <si>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</si>
  <si>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</si>
  <si>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</si>
  <si>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</si>
  <si>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</si>
  <si>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</si>
  <si>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</si>
  <si>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</si>
  <si>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</si>
  <si>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</si>
  <si>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</si>
  <si>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</si>
  <si>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</si>
  <si>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</si>
  <si>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</si>
  <si>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</si>
  <si>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</si>
  <si>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</si>
  <si>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</si>
  <si>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</si>
  <si>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</si>
  <si>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</si>
  <si>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</si>
  <si>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</si>
  <si>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</si>
  <si>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</si>
  <si>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</si>
  <si>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</si>
  <si>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</si>
  <si>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</si>
  <si>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</si>
  <si>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</si>
  <si>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</si>
  <si>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</si>
  <si>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</si>
  <si>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</si>
  <si>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</si>
  <si>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</si>
  <si>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</si>
  <si>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</si>
  <si>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</si>
  <si>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</si>
  <si>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</si>
  <si>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</si>
  <si>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</si>
  <si>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</si>
  <si>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</si>
  <si>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</si>
  <si>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</si>
  <si>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</si>
  <si>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</si>
  <si>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</si>
  <si>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</si>
  <si>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</si>
  <si>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</si>
  <si>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</si>
  <si>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</si>
  <si>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</si>
  <si>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</si>
  <si>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</si>
  <si>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</si>
  <si>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</si>
  <si>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</si>
  <si>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</si>
  <si>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</si>
  <si>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</si>
  <si>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</si>
  <si>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</si>
  <si>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</si>
  <si>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</si>
  <si>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</si>
  <si>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</si>
  <si>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</si>
  <si>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</si>
  <si>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</si>
  <si>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</si>
  <si>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</si>
  <si>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</si>
  <si>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</si>
  <si>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</si>
  <si>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</si>
  <si>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</si>
  <si>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</si>
  <si>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</si>
  <si>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</si>
  <si>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</si>
  <si>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</si>
  <si>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</si>
  <si>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</si>
  <si>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</si>
  <si>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</si>
  <si>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</si>
  <si>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</si>
  <si>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</si>
  <si>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</si>
  <si>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</si>
  <si>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</si>
  <si>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</si>
  <si>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</si>
  <si>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</si>
  <si>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</si>
  <si>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</si>
  <si>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</si>
  <si>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</si>
  <si>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</si>
  <si>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</si>
  <si>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</si>
  <si>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</si>
  <si>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</si>
  <si>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</si>
  <si>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</si>
  <si>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</si>
  <si>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</si>
  <si>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</si>
  <si>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</si>
  <si>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</si>
  <si>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</si>
  <si>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</si>
  <si>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</si>
  <si>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</si>
  <si>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</si>
  <si>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</si>
  <si>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</si>
  <si>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</si>
  <si>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</si>
  <si>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</si>
  <si>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</si>
  <si>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</si>
  <si>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</si>
  <si>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</si>
  <si>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</si>
  <si>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</si>
  <si>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</si>
  <si>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</si>
  <si>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</si>
  <si>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</si>
  <si>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</si>
  <si>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</si>
  <si>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</si>
  <si>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</si>
  <si>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</si>
  <si>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</si>
  <si>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</si>
  <si>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</si>
  <si>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</si>
  <si>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</si>
  <si>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</si>
  <si>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</si>
  <si>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</si>
  <si>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</si>
  <si>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</si>
  <si>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</si>
  <si>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</si>
  <si>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</si>
  <si>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</si>
  <si>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</si>
  <si>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</si>
  <si>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</si>
  <si>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</si>
  <si>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</si>
  <si>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</si>
  <si>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</si>
  <si>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</si>
  <si>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</si>
  <si>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</si>
  <si>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</si>
  <si>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</si>
  <si>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</si>
  <si>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</si>
  <si>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</si>
  <si>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</si>
  <si>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</si>
  <si>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</si>
  <si>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</si>
  <si>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</si>
  <si>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</si>
  <si>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</si>
  <si>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</si>
  <si>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</si>
  <si>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</si>
  <si>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</si>
  <si>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</si>
  <si>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</si>
  <si>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</si>
  <si>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</si>
  <si>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</si>
  <si>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</si>
  <si>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</si>
  <si>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</si>
  <si>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</si>
  <si>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</si>
  <si>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</si>
  <si>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</si>
  <si>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</si>
  <si>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</si>
  <si>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</si>
  <si>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</si>
  <si>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</si>
  <si>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</si>
  <si>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</si>
  <si>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</si>
  <si>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</si>
  <si>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</si>
  <si>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</si>
  <si>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</si>
  <si>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</si>
  <si>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</si>
  <si>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</si>
  <si>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</si>
  <si>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</si>
  <si>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</si>
  <si>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</si>
  <si>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</si>
  <si>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</si>
  <si>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</si>
  <si>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</si>
  <si>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</si>
  <si>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</si>
  <si>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</si>
  <si>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</si>
  <si>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</si>
  <si>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</si>
  <si>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</si>
  <si>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</si>
  <si>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</si>
  <si>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</si>
  <si>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</si>
  <si>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</si>
  <si>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</si>
  <si>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</si>
  <si>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</si>
  <si>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</si>
  <si>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</si>
  <si>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</si>
  <si>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</si>
  <si>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</si>
  <si>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</si>
  <si>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</si>
  <si>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</si>
  <si>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</si>
  <si>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</si>
  <si>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</si>
  <si>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</si>
  <si>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</si>
  <si>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</si>
  <si>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</si>
  <si>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</si>
  <si>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</si>
  <si>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</si>
  <si>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</si>
  <si>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</si>
  <si>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</si>
  <si>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</si>
  <si>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</si>
  <si>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</si>
  <si>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</si>
  <si>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</si>
  <si>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</si>
  <si>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</si>
  <si>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</si>
  <si>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</si>
  <si>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</si>
  <si>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</si>
  <si>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</si>
  <si>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</si>
  <si>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</si>
  <si>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</si>
  <si>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</si>
  <si>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</si>
  <si>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</si>
  <si>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</si>
  <si>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</si>
  <si>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</si>
  <si>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</si>
  <si>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</si>
  <si>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</si>
  <si>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</si>
  <si>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</si>
  <si>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</si>
  <si>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</si>
  <si>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</si>
  <si>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</si>
  <si>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</si>
  <si>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</si>
  <si>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</si>
  <si>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</si>
  <si>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</si>
  <si>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</si>
  <si>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</si>
  <si>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</si>
  <si>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</si>
  <si>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</si>
  <si>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</si>
  <si>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</si>
  <si>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</si>
  <si>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</si>
  <si>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</si>
  <si>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</si>
  <si>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</si>
  <si>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</si>
  <si>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</si>
  <si>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</si>
  <si>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</si>
  <si>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</si>
  <si>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</si>
  <si>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</si>
  <si>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</si>
  <si>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</si>
  <si>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</si>
  <si>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</si>
  <si>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</si>
  <si>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</si>
  <si>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</si>
  <si>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</si>
  <si>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</si>
  <si>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</si>
  <si>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</si>
  <si>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</si>
  <si>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</si>
  <si>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</si>
  <si>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</si>
  <si>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</si>
  <si>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</si>
  <si>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</si>
  <si>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</si>
  <si>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</si>
  <si>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</si>
  <si>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</si>
  <si>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</si>
  <si>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</si>
  <si>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</si>
  <si>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</si>
  <si>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</si>
  <si>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</si>
  <si>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</si>
  <si>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</si>
  <si>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</si>
  <si>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</si>
  <si>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</si>
  <si>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</si>
  <si>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</si>
  <si>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</si>
  <si>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</si>
  <si>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</si>
  <si>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</si>
  <si>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</si>
  <si>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</si>
  <si>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</si>
  <si>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</si>
  <si>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</si>
  <si>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</si>
  <si>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</si>
  <si>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</si>
  <si>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</si>
  <si>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</si>
  <si>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</si>
  <si>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</si>
  <si>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</si>
  <si>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</si>
  <si>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</si>
  <si>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</si>
  <si>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</si>
  <si>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</si>
  <si>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</si>
  <si>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</si>
  <si>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</si>
  <si>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</si>
  <si>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</si>
  <si>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</si>
  <si>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</si>
  <si>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</si>
  <si>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</si>
  <si>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</si>
  <si>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</si>
  <si>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</si>
  <si>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</si>
  <si>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</si>
  <si>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</si>
  <si>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</si>
  <si>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</si>
  <si>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</si>
  <si>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</si>
  <si>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</si>
  <si>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</si>
  <si>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</si>
  <si>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</si>
  <si>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</si>
  <si>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</si>
  <si>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</si>
  <si>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</si>
  <si>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</si>
  <si>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</si>
  <si>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</si>
  <si>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</si>
  <si>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</si>
  <si>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</si>
  <si>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</si>
  <si>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</si>
  <si>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</si>
  <si>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</si>
  <si>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</si>
  <si>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</si>
  <si>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</si>
  <si>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</si>
  <si>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</si>
  <si>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</si>
  <si>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</si>
  <si>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</si>
  <si>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</si>
  <si>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</si>
  <si>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</si>
  <si>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</si>
  <si>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</si>
  <si>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</si>
  <si>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</si>
  <si>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</si>
  <si>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</si>
  <si>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</si>
  <si>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</si>
  <si>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</si>
  <si>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</si>
  <si>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</si>
  <si>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</si>
  <si>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</si>
  <si>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</si>
  <si>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</si>
  <si>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</si>
  <si>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</si>
  <si>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</si>
  <si>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</si>
  <si>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</si>
  <si>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</si>
  <si>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</si>
  <si>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</si>
  <si>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</si>
  <si>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</si>
  <si>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</si>
  <si>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</si>
  <si>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</si>
  <si>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</si>
  <si>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</si>
  <si>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</si>
  <si>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</si>
  <si>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</si>
  <si>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</si>
  <si>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</si>
  <si>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</si>
  <si>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</si>
  <si>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</si>
  <si>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</si>
  <si>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</si>
  <si>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</si>
  <si>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</si>
  <si>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</si>
  <si>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</si>
  <si>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</si>
  <si>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</si>
  <si>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</si>
  <si>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</si>
  <si>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</si>
  <si>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</si>
  <si>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</si>
  <si>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</si>
  <si>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</si>
  <si>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</si>
  <si>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</si>
  <si>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</si>
  <si>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</si>
  <si>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</si>
  <si>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</si>
  <si>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</si>
  <si>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</si>
  <si>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</si>
  <si>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</si>
  <si>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</si>
  <si>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</si>
  <si>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</si>
  <si>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</si>
  <si>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</si>
  <si>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</si>
  <si>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</si>
  <si>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</si>
  <si>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</si>
  <si>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</si>
  <si>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</si>
  <si>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</si>
  <si>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</si>
  <si>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</si>
  <si>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</si>
  <si>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</si>
  <si>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</si>
  <si>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</si>
  <si>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</si>
  <si>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</si>
  <si>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</si>
  <si>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</si>
  <si>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</si>
  <si>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</si>
  <si>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</si>
  <si>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</si>
  <si>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</si>
  <si>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</si>
  <si>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</si>
  <si>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</si>
  <si>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</si>
  <si>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</si>
  <si>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</si>
  <si>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</si>
  <si>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</si>
  <si>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</si>
  <si>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</si>
  <si>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</si>
  <si>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</si>
  <si>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</si>
  <si>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</si>
  <si>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</si>
  <si>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</si>
  <si>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</si>
  <si>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</si>
  <si>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</si>
  <si>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</si>
  <si>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</si>
  <si>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</si>
  <si>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</si>
  <si>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</si>
  <si>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</si>
  <si>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</si>
  <si>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</si>
  <si>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</si>
  <si>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</si>
  <si>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</si>
  <si>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</si>
  <si>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</si>
  <si>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</si>
  <si>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</si>
  <si>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</si>
  <si>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</si>
  <si>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</si>
  <si>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</si>
  <si>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</si>
  <si>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</si>
  <si>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</si>
  <si>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</si>
  <si>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</si>
  <si>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</si>
  <si>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</si>
  <si>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</si>
  <si>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</si>
  <si>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</si>
  <si>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</si>
  <si>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</si>
  <si>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</si>
  <si>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</si>
  <si>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</si>
  <si>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</si>
  <si>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</si>
  <si>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</si>
  <si>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</si>
  <si>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</si>
  <si>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</si>
  <si>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</si>
  <si>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</si>
  <si>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</si>
  <si>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</si>
  <si>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</si>
  <si>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</si>
  <si>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</si>
  <si>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</si>
  <si>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</si>
  <si>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</si>
  <si>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</si>
  <si>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</si>
  <si>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</si>
  <si>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</si>
  <si>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</si>
  <si>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</si>
  <si>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</si>
  <si>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</si>
  <si>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</si>
  <si>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</si>
  <si>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</si>
  <si>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</si>
  <si>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</si>
  <si>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</si>
  <si>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</si>
  <si>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</si>
  <si>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</si>
  <si>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</si>
  <si>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</si>
  <si>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</si>
  <si>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</si>
  <si>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</si>
  <si>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</si>
  <si>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</si>
  <si>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</si>
  <si>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</si>
  <si>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</si>
  <si>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</si>
  <si>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</si>
  <si>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</si>
  <si>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</si>
  <si>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</si>
  <si>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</si>
  <si>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</si>
  <si>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</si>
  <si>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</si>
  <si>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</si>
  <si>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</si>
  <si>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</si>
  <si>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</si>
  <si>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</si>
  <si>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</si>
  <si>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</si>
  <si>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</si>
  <si>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</si>
  <si>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</si>
  <si>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</si>
  <si>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</si>
  <si>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</si>
  <si>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</si>
  <si>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</si>
  <si>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</si>
  <si>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</si>
  <si>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</si>
  <si>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</si>
  <si>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</si>
  <si>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</si>
  <si>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</si>
  <si>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</si>
  <si>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</si>
  <si>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</si>
  <si>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</si>
  <si>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</si>
  <si>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</si>
  <si>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</si>
  <si>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</si>
  <si>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</si>
  <si>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</si>
  <si>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</si>
  <si>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</si>
  <si>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</si>
  <si>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</si>
  <si>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</si>
  <si>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</si>
  <si>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</si>
  <si>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</si>
  <si>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</si>
  <si>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</si>
  <si>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</si>
  <si>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</si>
  <si>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</si>
  <si>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</si>
  <si>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</si>
  <si>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</si>
  <si>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</si>
  <si>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</si>
  <si>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</si>
  <si>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</si>
  <si>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</si>
  <si>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</si>
  <si>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</si>
  <si>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</si>
  <si>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</si>
  <si>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</si>
  <si>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</si>
  <si>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</si>
  <si>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</si>
  <si>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</si>
  <si>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</si>
  <si>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</si>
  <si>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</si>
  <si>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</si>
  <si>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</si>
  <si>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</si>
  <si>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</si>
  <si>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</si>
  <si>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</si>
  <si>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</si>
  <si>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</si>
  <si>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</si>
  <si>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</si>
  <si>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</si>
  <si>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</si>
  <si>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</si>
  <si>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</si>
  <si>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</si>
  <si>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</si>
  <si>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</si>
  <si>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</si>
  <si>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</si>
  <si>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</si>
  <si>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</si>
  <si>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</si>
  <si>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</si>
  <si>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</si>
  <si>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</si>
  <si>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</si>
  <si>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</si>
  <si>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</si>
  <si>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</si>
  <si>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</si>
  <si>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</si>
  <si>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</si>
  <si>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</si>
  <si>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</si>
  <si>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</si>
  <si>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</si>
  <si>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</si>
  <si>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</si>
  <si>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</si>
  <si>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</si>
  <si>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</si>
  <si>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</si>
  <si>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</si>
  <si>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</si>
  <si>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</si>
  <si>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</si>
  <si>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</si>
  <si>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</si>
  <si>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</si>
  <si>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</si>
  <si>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</si>
  <si>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</si>
  <si>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</si>
  <si>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</si>
  <si>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</si>
  <si>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</si>
  <si>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</si>
  <si>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</si>
  <si>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</si>
  <si>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</si>
  <si>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</si>
  <si>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</si>
  <si>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</si>
  <si>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</si>
  <si>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</si>
  <si>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</si>
  <si>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</si>
  <si>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</si>
  <si>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</si>
  <si>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</si>
  <si>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</si>
  <si>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</si>
  <si>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</si>
  <si>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</si>
  <si>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</si>
  <si>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</si>
  <si>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</si>
  <si>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</si>
  <si>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</si>
  <si>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</si>
  <si>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</si>
  <si>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</si>
  <si>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</si>
  <si>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</si>
  <si>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</si>
  <si>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</si>
  <si>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</si>
  <si>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</si>
  <si>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</si>
  <si>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</si>
  <si>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</si>
  <si>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</si>
  <si>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</si>
  <si>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</si>
  <si>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</si>
  <si>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</si>
  <si>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</si>
  <si>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</si>
  <si>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</si>
  <si>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</si>
  <si>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</si>
  <si>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</si>
  <si>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</si>
  <si>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</si>
  <si>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</si>
  <si>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</si>
  <si>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</si>
  <si>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</si>
  <si>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</si>
  <si>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</si>
  <si>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</si>
  <si>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</si>
  <si>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</si>
  <si>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</si>
  <si>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</si>
  <si>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</si>
  <si>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</si>
  <si>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</si>
  <si>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</si>
  <si>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</si>
  <si>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</si>
  <si>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</si>
  <si>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</si>
  <si>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</si>
  <si>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</si>
  <si>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</si>
  <si>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</si>
  <si>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</si>
  <si>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</si>
  <si>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</si>
  <si>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</si>
  <si>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</si>
  <si>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</si>
  <si>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</si>
  <si>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</si>
  <si>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</si>
  <si>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</si>
  <si>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</si>
  <si>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</si>
  <si>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</si>
  <si>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</si>
  <si>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</si>
  <si>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</si>
  <si>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</si>
  <si>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</si>
  <si>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</si>
  <si>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</si>
  <si>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</si>
  <si>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</si>
  <si>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</si>
  <si>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</si>
  <si>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</si>
  <si>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</si>
  <si>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</si>
  <si>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</si>
  <si>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</si>
  <si>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</si>
  <si>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</si>
  <si>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</si>
  <si>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</si>
  <si>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</si>
  <si>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</si>
  <si>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</si>
  <si>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</si>
  <si>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</si>
  <si>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</si>
  <si>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</si>
  <si>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</si>
  <si>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</si>
  <si>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</si>
  <si>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</si>
  <si>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</si>
  <si>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</si>
  <si>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</si>
  <si>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</si>
  <si>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</si>
  <si>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</si>
  <si>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</si>
  <si>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</si>
  <si>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</si>
  <si>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</si>
  <si>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</si>
  <si>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</si>
  <si>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</si>
  <si>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</si>
  <si>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</si>
  <si>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</si>
  <si>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</si>
  <si>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</si>
  <si>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</si>
  <si>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</si>
  <si>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</si>
  <si>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</si>
  <si>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</si>
  <si>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</si>
  <si>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</si>
  <si>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</si>
  <si>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</si>
  <si>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</si>
  <si>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</si>
  <si>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</si>
  <si>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</si>
  <si>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</si>
  <si>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</si>
  <si>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</si>
  <si>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</si>
  <si>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</si>
  <si>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</si>
  <si>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</si>
  <si>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</si>
  <si>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</si>
  <si>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</si>
  <si>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</si>
  <si>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</si>
  <si>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</si>
  <si>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</si>
  <si>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</si>
  <si>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</si>
  <si>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</si>
  <si>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</si>
  <si>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</si>
  <si>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</si>
  <si>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</si>
  <si>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</si>
  <si>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</si>
  <si>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</si>
  <si>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</si>
  <si>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</si>
  <si>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</si>
  <si>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</si>
  <si>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</si>
  <si>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</si>
  <si>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</si>
  <si>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</si>
  <si>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</si>
  <si>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</si>
  <si>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</si>
  <si>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</si>
  <si>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</si>
  <si>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</si>
  <si>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</si>
  <si>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</si>
  <si>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</si>
  <si>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</si>
  <si>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</si>
  <si>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</si>
  <si>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</si>
  <si>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</si>
  <si>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</si>
  <si>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</si>
  <si>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</si>
  <si>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</si>
  <si>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</si>
  <si>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</si>
  <si>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</si>
  <si>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</si>
  <si>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</si>
  <si>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</si>
  <si>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</si>
  <si>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</si>
  <si>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</si>
  <si>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</si>
  <si>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</si>
  <si>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</si>
  <si>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</si>
  <si>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</si>
  <si>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</si>
  <si>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</si>
  <si>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</si>
  <si>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</si>
  <si>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</si>
  <si>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</si>
  <si>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</si>
  <si>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</si>
  <si>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</si>
  <si>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</si>
  <si>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</si>
  <si>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</si>
  <si>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</si>
  <si>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</si>
  <si>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</si>
  <si>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</si>
  <si>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</si>
  <si>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</si>
  <si>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</si>
  <si>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</si>
  <si>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</si>
  <si>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</si>
  <si>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</si>
  <si>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</si>
  <si>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</si>
  <si>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</si>
  <si>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</si>
  <si>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</si>
  <si>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</si>
  <si>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</si>
  <si>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</si>
  <si>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</si>
  <si>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</si>
  <si>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</si>
  <si>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</si>
  <si>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</si>
  <si>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</si>
  <si>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</si>
  <si>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</si>
  <si>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</si>
  <si>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</si>
  <si>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</si>
  <si>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</si>
  <si>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</si>
  <si>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</si>
  <si>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</si>
  <si>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</si>
  <si>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</si>
  <si>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</si>
  <si>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</si>
  <si>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</si>
  <si>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</si>
  <si>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</si>
  <si>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</si>
  <si>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</si>
  <si>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</si>
  <si>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</si>
  <si>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</si>
  <si>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</si>
  <si>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</si>
  <si>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</si>
  <si>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</si>
  <si>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</si>
  <si>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</si>
  <si>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</si>
  <si>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</si>
  <si>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</si>
  <si>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</si>
  <si>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</si>
  <si>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</si>
  <si>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</si>
  <si>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</si>
  <si>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</si>
  <si>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</si>
  <si>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</si>
  <si>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</si>
  <si>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</si>
  <si>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</si>
  <si>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</si>
  <si>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</si>
  <si>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</si>
  <si>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</si>
  <si>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</si>
  <si>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</si>
  <si>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</si>
  <si>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</si>
  <si>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</si>
  <si>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</si>
  <si>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</si>
  <si>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</si>
  <si>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</si>
  <si>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</si>
  <si>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</si>
  <si>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</si>
  <si>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</si>
  <si>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</si>
  <si>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</si>
  <si>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</si>
  <si>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</si>
  <si>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</si>
  <si>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</si>
  <si>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</si>
  <si>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</si>
  <si>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</si>
  <si>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</si>
  <si>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</si>
  <si>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</si>
  <si>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</si>
  <si>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</si>
  <si>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</si>
  <si>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</si>
  <si>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</si>
  <si>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</si>
  <si>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</si>
  <si>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</si>
  <si>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</si>
  <si>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</si>
  <si>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</si>
  <si>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</si>
  <si>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</si>
  <si>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</si>
  <si>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</si>
  <si>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</si>
  <si>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</si>
  <si>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</si>
  <si>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</si>
  <si>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</si>
  <si>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</si>
  <si>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</si>
  <si>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</si>
  <si>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</si>
  <si>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</si>
  <si>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</si>
  <si>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</si>
  <si>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</si>
  <si>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</si>
  <si>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</si>
  <si>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</si>
  <si>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</si>
  <si>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</si>
  <si>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</si>
  <si>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</si>
  <si>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</si>
  <si>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</si>
  <si>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</si>
  <si>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</si>
  <si>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</si>
  <si>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</si>
  <si>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</si>
  <si>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</si>
  <si>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</si>
  <si>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</si>
  <si>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</si>
  <si>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</si>
  <si>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</si>
  <si>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</si>
  <si>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</si>
  <si>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</si>
  <si>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</si>
  <si>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</si>
  <si>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</si>
  <si>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</si>
  <si>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</si>
  <si>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</si>
  <si>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</si>
  <si>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</si>
  <si>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</si>
  <si>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</si>
  <si>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</si>
  <si>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</si>
  <si>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</si>
  <si>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</si>
  <si>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</si>
  <si>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</si>
  <si>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</si>
  <si>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</si>
  <si>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</si>
  <si>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</si>
  <si>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</si>
  <si>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</si>
  <si>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</si>
  <si>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</si>
  <si>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</si>
  <si>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</si>
  <si>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</si>
  <si>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</si>
  <si>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</si>
  <si>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</si>
  <si>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</si>
  <si>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</si>
  <si>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</si>
  <si>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</si>
  <si>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</si>
  <si>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</si>
  <si>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</si>
  <si>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</si>
  <si>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</si>
  <si>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</si>
  <si>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</si>
  <si>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</si>
  <si>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</si>
  <si>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</si>
  <si>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</si>
  <si>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</si>
  <si>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</si>
  <si>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</si>
  <si>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</si>
  <si>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</si>
  <si>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</si>
  <si>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</si>
  <si>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</si>
  <si>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</si>
  <si>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</si>
  <si>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</si>
  <si>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</si>
  <si>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</si>
  <si>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</si>
  <si>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</si>
  <si>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</si>
  <si>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</si>
  <si>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</si>
  <si>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</si>
  <si>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</si>
  <si>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</si>
  <si>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</si>
  <si>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</si>
  <si>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</si>
  <si>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</si>
  <si>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</si>
  <si>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</si>
  <si>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</si>
  <si>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</si>
  <si>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</si>
  <si>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</si>
  <si>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</si>
  <si>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</si>
  <si>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</si>
  <si>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</si>
  <si>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</si>
  <si>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</si>
  <si>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</si>
  <si>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</si>
  <si>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</si>
  <si>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</si>
  <si>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</si>
  <si>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</si>
  <si>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</si>
  <si>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</si>
  <si>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</si>
  <si>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</si>
  <si>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</si>
  <si>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</si>
  <si>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</si>
  <si>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</si>
  <si>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</si>
  <si>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</si>
  <si>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</si>
  <si>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</si>
  <si>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</si>
  <si>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</si>
  <si>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</si>
  <si>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</si>
  <si>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</si>
  <si>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</si>
  <si>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</si>
  <si>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</si>
  <si>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</si>
  <si>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</si>
  <si>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</si>
  <si>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</si>
  <si>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</si>
  <si>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</si>
  <si>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</si>
  <si>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</si>
  <si>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</si>
  <si>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</si>
  <si>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</si>
  <si>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</si>
  <si>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</si>
  <si>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</si>
  <si>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</si>
  <si>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</si>
  <si>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</si>
  <si>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</si>
  <si>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</si>
  <si>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</si>
  <si>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</si>
  <si>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</si>
  <si>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</si>
  <si>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</si>
  <si>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</si>
  <si>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</si>
  <si>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</si>
  <si>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</si>
  <si>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</si>
  <si>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</si>
  <si>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</si>
  <si>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</si>
  <si>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</si>
  <si>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</si>
  <si>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</si>
  <si>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</si>
  <si>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</si>
  <si>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</si>
  <si>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</si>
  <si>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</si>
  <si>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</si>
  <si>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</si>
  <si>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</si>
  <si>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</si>
  <si>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</si>
  <si>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</si>
  <si>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</si>
  <si>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</si>
  <si>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</si>
  <si>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</si>
  <si>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</si>
  <si>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</si>
  <si>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</si>
  <si>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</si>
  <si>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</si>
  <si>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</si>
  <si>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</si>
  <si>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</si>
  <si>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</si>
  <si>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</si>
  <si>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</si>
  <si>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</si>
  <si>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</si>
  <si>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</si>
  <si>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</si>
  <si>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</si>
  <si>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</si>
  <si>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</si>
  <si>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</si>
  <si>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</si>
  <si>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</si>
  <si>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</si>
  <si>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</si>
  <si>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</si>
  <si>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</si>
  <si>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</si>
  <si>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</si>
  <si>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</si>
  <si>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</si>
  <si>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</si>
  <si>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</si>
  <si>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</si>
  <si>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</si>
  <si>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</si>
  <si>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</si>
  <si>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</si>
  <si>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</si>
  <si>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</si>
  <si>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</si>
  <si>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</si>
  <si>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</si>
  <si>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</si>
  <si>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</si>
  <si>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</si>
  <si>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</si>
  <si>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</si>
  <si>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</si>
  <si>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</si>
  <si>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</si>
  <si>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</si>
  <si>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</si>
  <si>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</si>
  <si>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</si>
  <si>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</si>
  <si>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</si>
  <si>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</si>
  <si>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</si>
  <si>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</si>
  <si>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</si>
  <si>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</si>
  <si>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</si>
  <si>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</si>
  <si>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</si>
  <si>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</si>
  <si>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</si>
  <si>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</si>
  <si>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</si>
  <si>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</si>
  <si>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</si>
  <si>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</si>
  <si>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</si>
  <si>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</si>
  <si>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</si>
  <si>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</si>
  <si>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</si>
  <si>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</si>
  <si>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</si>
  <si>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</si>
  <si>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</si>
  <si>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</si>
  <si>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</si>
  <si>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</si>
  <si>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</si>
  <si>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</si>
  <si>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</si>
  <si>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</si>
  <si>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</si>
  <si>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</si>
  <si>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</si>
  <si>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</si>
  <si>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</si>
  <si>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</si>
  <si>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</si>
  <si>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</si>
  <si>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</si>
  <si>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</si>
  <si>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</si>
  <si>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</si>
  <si>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</si>
  <si>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</si>
  <si>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</si>
  <si>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</si>
  <si>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</si>
  <si>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</si>
  <si>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</si>
  <si>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</si>
  <si>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</si>
  <si>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</si>
  <si>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</si>
  <si>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</si>
  <si>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</si>
  <si>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</si>
  <si>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</si>
  <si>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</si>
  <si>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</si>
  <si>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</si>
  <si>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</si>
  <si>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</si>
  <si>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</si>
  <si>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</si>
  <si>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</si>
  <si>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</si>
  <si>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</si>
  <si>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</si>
  <si>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</si>
  <si>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</si>
  <si>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</si>
  <si>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</si>
  <si>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</si>
  <si>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</si>
  <si>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</si>
  <si>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</si>
  <si>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</si>
  <si>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</si>
  <si>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</si>
  <si>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</si>
  <si>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</si>
  <si>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</si>
  <si>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</si>
  <si>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</si>
  <si>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</si>
  <si>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</si>
  <si>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</si>
  <si>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</si>
  <si>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</si>
  <si>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</si>
  <si>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</si>
  <si>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</si>
  <si>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</si>
  <si>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</si>
  <si>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</si>
  <si>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</si>
  <si>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</si>
  <si>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</si>
  <si>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</si>
  <si>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</si>
  <si>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</si>
  <si>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</si>
  <si>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</si>
  <si>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</si>
  <si>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</si>
  <si>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</si>
  <si>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</si>
  <si>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</si>
  <si>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</si>
  <si>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</si>
  <si>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</si>
  <si>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</si>
  <si>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</si>
  <si>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</si>
  <si>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</si>
  <si>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</si>
  <si>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</si>
  <si>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</si>
  <si>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</si>
  <si>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</si>
  <si>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</si>
  <si>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</si>
  <si>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</si>
  <si>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</si>
  <si>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</si>
  <si>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</si>
  <si>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</si>
  <si>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</si>
  <si>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</si>
  <si>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</si>
  <si>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</si>
  <si>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</si>
  <si>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</si>
  <si>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</si>
  <si>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</si>
  <si>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</si>
  <si>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</si>
  <si>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</si>
  <si>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</si>
  <si>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</si>
  <si>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</si>
  <si>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</si>
  <si>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</si>
  <si>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</si>
  <si>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</si>
  <si>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</si>
  <si>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</si>
  <si>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</si>
  <si>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</si>
  <si>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</si>
  <si>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</si>
  <si>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</si>
  <si>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</si>
  <si>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</si>
  <si>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</si>
  <si>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</si>
  <si>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</si>
  <si>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</si>
  <si>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</si>
  <si>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</si>
  <si>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</si>
  <si>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</si>
  <si>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</si>
  <si>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</si>
  <si>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</si>
  <si>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</si>
  <si>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</si>
  <si>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</si>
  <si>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</si>
  <si>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</si>
  <si>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</si>
  <si>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</si>
  <si>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</si>
  <si>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</si>
  <si>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</si>
  <si>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</si>
  <si>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</si>
  <si>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</si>
  <si>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</si>
  <si>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</si>
  <si>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</si>
  <si>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</si>
  <si>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</si>
  <si>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</si>
  <si>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</si>
  <si>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</si>
  <si>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</si>
  <si>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</si>
  <si>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</si>
  <si>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</si>
  <si>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</si>
  <si>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</si>
  <si>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</si>
  <si>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</si>
  <si>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</si>
  <si>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</si>
  <si>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</si>
  <si>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</si>
  <si>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</si>
  <si>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</si>
  <si>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</si>
  <si>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</si>
  <si>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</si>
  <si>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</si>
  <si>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</si>
  <si>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</si>
  <si>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</si>
  <si>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</si>
  <si>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</si>
  <si>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</si>
  <si>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</si>
  <si>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</si>
  <si>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</si>
  <si>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</si>
  <si>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</si>
  <si>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</si>
  <si>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</si>
  <si>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</si>
  <si>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</si>
  <si>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</si>
  <si>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</si>
  <si>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</si>
  <si>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</si>
  <si>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</si>
  <si>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</si>
  <si>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</si>
  <si>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</si>
  <si>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</si>
  <si>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</si>
  <si>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</si>
  <si>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</si>
  <si>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</si>
  <si>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</si>
  <si>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</si>
  <si>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</si>
  <si>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</si>
  <si>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</si>
  <si>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</si>
  <si>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</si>
  <si>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</si>
  <si>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</si>
  <si>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</si>
  <si>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</si>
  <si>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</si>
  <si>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</si>
  <si>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</si>
  <si>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</si>
  <si>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</si>
  <si>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</si>
  <si>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</si>
  <si>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</si>
  <si>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</si>
  <si>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</si>
  <si>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</si>
  <si>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</si>
  <si>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</si>
  <si>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</si>
  <si>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</si>
  <si>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</si>
  <si>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</si>
  <si>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</si>
  <si>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</si>
  <si>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</si>
  <si>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</si>
  <si>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</si>
  <si>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</si>
  <si>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</si>
  <si>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</si>
  <si>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</si>
  <si>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</si>
  <si>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</si>
  <si>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</si>
  <si>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</si>
  <si>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</si>
  <si>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</si>
  <si>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</si>
  <si>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</si>
  <si>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</si>
  <si>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</si>
  <si>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</si>
  <si>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</si>
  <si>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</si>
  <si>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</si>
  <si>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</si>
  <si>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</si>
  <si>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</si>
  <si>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</si>
  <si>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</si>
  <si>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</si>
  <si>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</si>
  <si>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</si>
  <si>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</si>
  <si>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</si>
  <si>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</si>
  <si>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</si>
  <si>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</si>
  <si>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</si>
  <si>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</si>
  <si>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</si>
  <si>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</si>
  <si>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</si>
  <si>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</si>
  <si>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</si>
  <si>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</si>
  <si>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</si>
  <si>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</si>
  <si>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</si>
  <si>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</si>
  <si>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</si>
  <si>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</si>
  <si>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</si>
  <si>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</si>
  <si>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</si>
  <si>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</si>
  <si>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</si>
  <si>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</si>
  <si>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</si>
  <si>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</si>
  <si>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</si>
  <si>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</si>
  <si>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</si>
  <si>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</si>
  <si>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</si>
  <si>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</si>
  <si>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</si>
  <si>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</si>
  <si>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</si>
  <si>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</si>
  <si>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</si>
  <si>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</si>
  <si>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</si>
  <si>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</si>
  <si>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</si>
  <si>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</si>
  <si>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</si>
  <si>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</si>
  <si>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</si>
  <si>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</si>
  <si>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</si>
  <si>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</si>
  <si>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</si>
  <si>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</si>
  <si>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</si>
  <si>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</si>
  <si>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</si>
  <si>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</si>
  <si>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</si>
  <si>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</si>
  <si>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</si>
  <si>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</si>
  <si>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</si>
  <si>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</si>
  <si>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</si>
  <si>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</si>
  <si>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</si>
  <si>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</si>
  <si>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</si>
  <si>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</si>
  <si>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</si>
  <si>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</si>
  <si>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</si>
  <si>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</si>
  <si>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</si>
  <si>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</si>
  <si>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</si>
  <si>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</si>
  <si>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</si>
  <si>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</si>
  <si>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</si>
  <si>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</si>
  <si>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</si>
  <si>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</si>
  <si>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</si>
  <si>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</si>
  <si>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</si>
  <si>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</si>
  <si>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</si>
  <si>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</si>
  <si>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</si>
  <si>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</si>
  <si>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</si>
  <si>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</si>
  <si>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</si>
  <si>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</si>
  <si>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</si>
  <si>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</si>
  <si>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</si>
  <si>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</si>
  <si>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</si>
  <si>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</si>
  <si>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</si>
  <si>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</si>
  <si>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</si>
  <si>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</si>
  <si>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</si>
  <si>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</si>
  <si>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</si>
  <si>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</si>
  <si>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</si>
  <si>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</si>
  <si>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</si>
  <si>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</si>
  <si>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</si>
  <si>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</si>
  <si>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</si>
  <si>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</si>
  <si>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</si>
  <si>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</si>
  <si>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</si>
  <si>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</si>
  <si>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</si>
  <si>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</si>
  <si>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</si>
  <si>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</si>
  <si>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</si>
  <si>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</si>
  <si>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</si>
  <si>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</si>
  <si>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</si>
  <si>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</si>
  <si>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</si>
  <si>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</si>
  <si>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</si>
  <si>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</si>
  <si>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</si>
  <si>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</si>
  <si>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</si>
  <si>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</si>
  <si>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</si>
  <si>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</si>
  <si>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</si>
  <si>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</si>
  <si>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</si>
  <si>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</si>
  <si>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</si>
  <si>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</si>
  <si>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</si>
  <si>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</si>
  <si>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</si>
  <si>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</si>
  <si>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</si>
  <si>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</si>
  <si>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</si>
  <si>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</si>
  <si>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</si>
  <si>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</si>
  <si>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</si>
  <si>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</si>
  <si>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</si>
  <si>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</si>
  <si>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</si>
  <si>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</si>
  <si>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</si>
  <si>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</si>
  <si>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</si>
  <si>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</si>
  <si>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</si>
  <si>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</si>
  <si>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</si>
  <si>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</si>
  <si>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</si>
  <si>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</si>
  <si>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</si>
  <si>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</si>
  <si>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</si>
  <si>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</si>
  <si>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</si>
  <si>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</si>
  <si>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</si>
  <si>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</si>
  <si>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</si>
  <si>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</si>
  <si>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</si>
  <si>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</si>
  <si>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</si>
  <si>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</si>
  <si>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</si>
  <si>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</si>
  <si>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</si>
  <si>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</si>
  <si>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</si>
  <si>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</si>
  <si>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</si>
  <si>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</si>
  <si>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</si>
  <si>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</si>
  <si>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</si>
  <si>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</si>
  <si>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</si>
  <si>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</si>
  <si>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</si>
  <si>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</si>
  <si>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</si>
  <si>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</si>
  <si>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</si>
  <si>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</si>
  <si>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</si>
  <si>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</si>
  <si>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</si>
  <si>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</si>
  <si>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</si>
  <si>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</si>
  <si>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</si>
  <si>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</si>
  <si>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</si>
  <si>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</si>
  <si>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</si>
  <si>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</si>
  <si>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</si>
  <si>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</si>
  <si>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</si>
  <si>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</si>
  <si>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</si>
  <si>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</si>
  <si>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</si>
  <si>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</si>
  <si>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</si>
  <si>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</si>
  <si>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</si>
  <si>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</si>
  <si>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</si>
  <si>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</si>
  <si>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</si>
  <si>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</si>
  <si>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</si>
  <si>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</si>
  <si>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</si>
  <si>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</si>
  <si>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</si>
  <si>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</si>
  <si>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</si>
  <si>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</si>
  <si>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</si>
  <si>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</si>
  <si>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</si>
  <si>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</si>
  <si>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</si>
  <si>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</si>
  <si>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</si>
  <si>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</si>
  <si>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</si>
  <si>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</si>
  <si>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</si>
  <si>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</si>
  <si>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</si>
  <si>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</si>
  <si>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</si>
  <si>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</si>
  <si>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</si>
  <si>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</si>
  <si>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</si>
  <si>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</si>
  <si>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</si>
  <si>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</si>
  <si>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</si>
  <si>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</si>
  <si>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</si>
  <si>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</si>
  <si>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</si>
  <si>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</si>
  <si>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</si>
  <si>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</si>
  <si>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</si>
  <si>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</si>
  <si>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</si>
  <si>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</si>
  <si>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</si>
  <si>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</si>
  <si>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</si>
  <si>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</si>
  <si>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</si>
  <si>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</si>
  <si>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</si>
  <si>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</si>
  <si>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</si>
  <si>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</si>
  <si>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</si>
  <si>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</si>
  <si>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</si>
  <si>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</si>
  <si>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</si>
  <si>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</si>
  <si>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</si>
  <si>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</si>
  <si>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</si>
  <si>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</si>
  <si>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</si>
  <si>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</si>
  <si>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</si>
  <si>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</si>
  <si>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</si>
  <si>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</si>
  <si>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</si>
  <si>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</si>
  <si>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</si>
  <si>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</si>
  <si>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</si>
  <si>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</si>
  <si>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</si>
  <si>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</si>
  <si>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</si>
  <si>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</si>
  <si>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</si>
  <si>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</si>
  <si>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</si>
  <si>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</si>
  <si>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</si>
  <si>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</si>
  <si>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</si>
  <si>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</si>
  <si>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</si>
  <si>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</si>
  <si>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</si>
  <si>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</si>
  <si>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</si>
  <si>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</si>
  <si>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</si>
  <si>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</si>
  <si>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</si>
  <si>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</si>
  <si>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</si>
  <si>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</si>
  <si>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</si>
  <si>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</si>
  <si>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</si>
  <si>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</si>
  <si>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</si>
  <si>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</si>
  <si>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</si>
  <si>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</si>
  <si>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</si>
  <si>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</si>
  <si>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</si>
  <si>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</si>
  <si>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</si>
  <si>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</si>
  <si>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</si>
  <si>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</si>
  <si>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</si>
  <si>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</si>
  <si>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</si>
  <si>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</si>
  <si>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</si>
  <si>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</si>
  <si>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</si>
  <si>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</si>
  <si>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</si>
  <si>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</si>
  <si>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</si>
  <si>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</si>
  <si>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</si>
  <si>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</si>
  <si>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</si>
  <si>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</si>
  <si>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</si>
  <si>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</si>
  <si>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</si>
  <si>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</si>
  <si>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</si>
  <si>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</si>
  <si>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</si>
  <si>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</si>
  <si>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</si>
  <si>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</si>
  <si>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</si>
  <si>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</si>
  <si>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</si>
  <si>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</si>
  <si>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</si>
  <si>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</si>
  <si>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</si>
  <si>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</si>
  <si>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</si>
  <si>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</si>
  <si>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</si>
  <si>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</si>
  <si>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</si>
  <si>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</si>
  <si>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</si>
  <si>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</si>
  <si>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</si>
  <si>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</si>
  <si>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</si>
  <si>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</si>
  <si>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</si>
  <si>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</si>
  <si>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</si>
  <si>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</si>
  <si>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</si>
  <si>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</si>
  <si>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</si>
  <si>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</si>
  <si>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</si>
  <si>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</si>
  <si>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</si>
  <si>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</si>
  <si>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</si>
  <si>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</si>
  <si>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</si>
  <si>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</si>
  <si>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</si>
  <si>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</si>
  <si>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</si>
  <si>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</si>
  <si>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</si>
  <si>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</si>
  <si>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</si>
  <si>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</si>
  <si>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</si>
  <si>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</si>
  <si>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</si>
  <si>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</si>
  <si>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</si>
  <si>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</si>
  <si>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</si>
  <si>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</si>
  <si>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</si>
  <si>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</si>
  <si>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</si>
  <si>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</si>
  <si>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</si>
  <si>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</si>
  <si>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</si>
  <si>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</si>
  <si>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</si>
  <si>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</si>
  <si>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</si>
  <si>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</si>
  <si>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</si>
  <si>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</si>
  <si>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</si>
  <si>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</si>
  <si>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</si>
  <si>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</si>
  <si>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</si>
  <si>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</si>
  <si>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</si>
  <si>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</si>
  <si>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</si>
  <si>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</si>
  <si>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</si>
  <si>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</si>
  <si>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</si>
  <si>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</si>
  <si>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</si>
  <si>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</si>
  <si>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</si>
  <si>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</si>
  <si>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</si>
  <si>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</si>
  <si>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</si>
  <si>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</si>
  <si>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</si>
  <si>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</si>
  <si>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</si>
  <si>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</si>
  <si>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</si>
  <si>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</si>
  <si>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</si>
  <si>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</si>
  <si>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</si>
  <si>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</si>
  <si>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</si>
  <si>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</si>
  <si>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</si>
  <si>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</si>
  <si>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</si>
  <si>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</si>
  <si>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</si>
  <si>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</si>
  <si>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</si>
  <si>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</si>
  <si>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</si>
  <si>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</si>
  <si>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</si>
  <si>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</si>
  <si>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</si>
  <si>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</si>
  <si>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</si>
  <si>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</si>
  <si>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</si>
  <si>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</si>
  <si>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</si>
  <si>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</si>
  <si>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</si>
  <si>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</si>
  <si>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</si>
  <si>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</si>
  <si>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</si>
  <si>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</si>
  <si>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</si>
  <si>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</si>
  <si>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</si>
  <si>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</si>
  <si>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</si>
  <si>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</si>
  <si>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</si>
  <si>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</si>
  <si>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</si>
  <si>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</si>
  <si>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</si>
  <si>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</si>
  <si>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</si>
  <si>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</si>
  <si>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</si>
  <si>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</si>
  <si>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</si>
  <si>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</si>
  <si>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</si>
  <si>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</si>
  <si>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</si>
  <si>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</si>
  <si>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</si>
  <si>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</si>
  <si>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</si>
  <si>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</si>
  <si>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</si>
  <si>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</si>
  <si>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</si>
  <si>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</si>
  <si>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</si>
  <si>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</si>
  <si>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</si>
  <si>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</si>
  <si>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</si>
  <si>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</si>
  <si>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</si>
  <si>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</si>
  <si>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</si>
  <si>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</si>
  <si>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</si>
  <si>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</si>
  <si>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</si>
  <si>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</si>
  <si>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</si>
  <si>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</si>
  <si>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</si>
  <si>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</si>
  <si>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</si>
  <si>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</si>
  <si>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</si>
  <si>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</si>
  <si>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</si>
  <si>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</si>
  <si>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</si>
  <si>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</si>
  <si>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</si>
  <si>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</si>
  <si>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</si>
  <si>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</si>
  <si>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</si>
  <si>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</si>
  <si>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</si>
  <si>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</si>
  <si>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</si>
  <si>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</si>
  <si>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</si>
  <si>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</si>
  <si>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</si>
  <si>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</si>
  <si>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</si>
  <si>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</si>
  <si>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</si>
  <si>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</si>
  <si>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</si>
  <si>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</si>
  <si>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</si>
  <si>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</si>
  <si>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</si>
  <si>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</si>
  <si>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</si>
  <si>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</si>
  <si>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</si>
  <si>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</si>
  <si>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</si>
  <si>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</si>
  <si>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</si>
  <si>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</si>
  <si>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</si>
  <si>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</si>
  <si>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</si>
  <si>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</si>
  <si>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</si>
  <si>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</si>
  <si>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</si>
  <si>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</si>
  <si>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</si>
  <si>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</si>
  <si>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</si>
  <si>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</si>
  <si>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</si>
  <si>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</si>
  <si>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</si>
  <si>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</si>
  <si>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</si>
  <si>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</si>
  <si>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</si>
  <si>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</si>
  <si>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</si>
  <si>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</si>
  <si>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</si>
  <si>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</si>
  <si>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</si>
  <si>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</si>
  <si>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</si>
  <si>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</si>
  <si>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</si>
  <si>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</si>
  <si>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</si>
  <si>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</si>
  <si>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</si>
  <si>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</si>
  <si>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</si>
  <si>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</si>
  <si>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</si>
  <si>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</si>
  <si>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</si>
  <si>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</si>
  <si>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</si>
  <si>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</si>
  <si>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</si>
  <si>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</si>
  <si>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</si>
  <si>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</si>
  <si>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</si>
  <si>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</si>
  <si>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</si>
  <si>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</si>
  <si>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</si>
  <si>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</si>
  <si>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</si>
  <si>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</si>
  <si>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</si>
  <si>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</si>
  <si>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</si>
  <si>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</si>
  <si>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</si>
  <si>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</si>
  <si>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</si>
  <si>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</si>
  <si>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</si>
  <si>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</si>
  <si>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</si>
  <si>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</si>
  <si>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</si>
  <si>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</si>
  <si>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</si>
  <si>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</si>
  <si>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</si>
  <si>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</si>
  <si>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</si>
  <si>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</si>
  <si>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</si>
  <si>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</si>
  <si>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</si>
  <si>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</si>
  <si>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</si>
  <si>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</si>
  <si>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</si>
  <si>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</si>
  <si>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</si>
  <si>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</si>
  <si>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</si>
  <si>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</si>
  <si>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</si>
  <si>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</si>
  <si>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</si>
  <si>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</si>
  <si>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</si>
  <si>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</si>
  <si>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</si>
  <si>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</si>
  <si>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</si>
  <si>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</si>
  <si>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</si>
  <si>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</si>
  <si>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</si>
  <si>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</si>
  <si>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</si>
  <si>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</si>
  <si>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</si>
  <si>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</si>
  <si>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</si>
  <si>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</si>
  <si>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</si>
  <si>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</si>
  <si>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</si>
  <si>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</si>
  <si>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</si>
  <si>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</si>
  <si>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</si>
  <si>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</si>
  <si>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</si>
  <si>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</si>
  <si>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</si>
  <si>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</si>
  <si>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</si>
  <si>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</si>
  <si>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</si>
  <si>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</si>
  <si>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</si>
  <si>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</si>
  <si>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</si>
  <si>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</si>
  <si>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</si>
  <si>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</si>
  <si>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</si>
  <si>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</si>
  <si>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</si>
  <si>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</si>
  <si>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</si>
  <si>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</si>
  <si>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</si>
  <si>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</si>
  <si>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</si>
  <si>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</si>
  <si>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</si>
  <si>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</si>
  <si>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</si>
  <si>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</si>
  <si>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</si>
  <si>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</si>
  <si>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</si>
  <si>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</si>
  <si>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</si>
  <si>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</si>
  <si>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</si>
  <si>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</si>
  <si>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</si>
  <si>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</si>
  <si>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</si>
  <si>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</si>
  <si>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</si>
  <si>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</si>
  <si>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</si>
  <si>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</si>
  <si>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</si>
  <si>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</si>
  <si>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</si>
  <si>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</si>
  <si>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</si>
  <si>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</si>
  <si>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</si>
  <si>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</si>
  <si>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</si>
  <si>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</si>
  <si>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</si>
  <si>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</si>
  <si>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</si>
  <si>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</si>
  <si>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</si>
  <si>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</si>
  <si>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</si>
  <si>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</si>
  <si>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</si>
  <si>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</si>
  <si>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</si>
  <si>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</si>
  <si>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</si>
  <si>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</si>
  <si>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</si>
  <si>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</si>
  <si>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</si>
  <si>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</si>
  <si>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</si>
  <si>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</si>
  <si>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</si>
  <si>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</si>
  <si>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</si>
  <si>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</si>
  <si>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</si>
  <si>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</si>
  <si>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</si>
  <si>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</si>
  <si>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</si>
  <si>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</si>
  <si>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</si>
  <si>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</si>
  <si>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</si>
  <si>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</si>
  <si>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</si>
  <si>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</si>
  <si>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</si>
  <si>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</si>
  <si>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</si>
  <si>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</si>
  <si>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</si>
  <si>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</si>
  <si>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</si>
  <si>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</si>
  <si>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</si>
  <si>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</si>
  <si>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</si>
  <si>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</si>
  <si>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</si>
  <si>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</si>
  <si>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</si>
  <si>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</si>
  <si>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</si>
  <si>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</si>
  <si>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</si>
  <si>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</si>
  <si>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</si>
  <si>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</si>
  <si>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</si>
  <si>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</si>
  <si>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</si>
  <si>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</si>
  <si>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</si>
  <si>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</si>
  <si>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</si>
  <si>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</si>
  <si>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</si>
  <si>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</si>
  <si>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</si>
  <si>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</si>
  <si>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</si>
  <si>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</si>
  <si>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</si>
  <si>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</si>
  <si>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</si>
  <si>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</si>
  <si>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</si>
  <si>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</si>
  <si>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</si>
  <si>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</si>
  <si>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</si>
  <si>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</si>
  <si>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</si>
  <si>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</si>
  <si>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</si>
  <si>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</si>
  <si>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</si>
  <si>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</si>
  <si>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</si>
  <si>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</si>
  <si>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</si>
  <si>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</si>
  <si>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</si>
  <si>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</si>
  <si>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</si>
  <si>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</si>
  <si>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</si>
  <si>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</si>
  <si>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</si>
  <si>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</si>
  <si>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</si>
  <si>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</si>
  <si>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</si>
  <si>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</si>
  <si>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</si>
  <si>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</si>
  <si>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</si>
  <si>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</si>
  <si>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</si>
  <si>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</si>
  <si>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</si>
  <si>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</si>
  <si>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</si>
  <si>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</si>
  <si>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</si>
  <si>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</si>
  <si>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</si>
  <si>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</si>
  <si>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</si>
  <si>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</si>
  <si>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</si>
  <si>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</si>
  <si>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</si>
  <si>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</si>
  <si>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</si>
  <si>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</si>
  <si>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</si>
  <si>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</si>
  <si>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</si>
  <si>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</si>
  <si>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</si>
  <si>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</si>
  <si>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</si>
  <si>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</si>
  <si>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</si>
  <si>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</si>
  <si>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</si>
  <si>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</si>
  <si>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</si>
  <si>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</si>
  <si>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</si>
  <si>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</si>
  <si>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</si>
  <si>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</si>
  <si>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</si>
  <si>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</si>
  <si>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</si>
  <si>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</si>
  <si>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</si>
  <si>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</si>
  <si>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</si>
  <si>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</si>
  <si>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</si>
  <si>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</si>
  <si>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</si>
  <si>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</si>
  <si>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</si>
  <si>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</si>
  <si>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</si>
  <si>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</si>
  <si>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</si>
  <si>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</si>
  <si>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</si>
  <si>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</si>
  <si>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</si>
  <si>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</si>
  <si>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</si>
  <si>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</si>
  <si>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</si>
  <si>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</si>
  <si>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</si>
  <si>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</si>
  <si>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</si>
  <si>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</si>
  <si>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</si>
  <si>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</si>
  <si>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</si>
  <si>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</si>
  <si>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</si>
  <si>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</si>
  <si>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</si>
  <si>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</si>
  <si>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</si>
  <si>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</si>
  <si>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</si>
  <si>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</si>
  <si>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</si>
  <si>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</si>
  <si>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</si>
  <si>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</si>
  <si>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</si>
  <si>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</si>
  <si>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</si>
  <si>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</si>
  <si>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</si>
  <si>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</si>
  <si>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</si>
  <si>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</si>
  <si>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</si>
  <si>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</si>
  <si>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</si>
  <si>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</si>
  <si>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</si>
  <si>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</si>
  <si>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</si>
  <si>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</si>
  <si>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</si>
  <si>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</si>
  <si>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</si>
  <si>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</si>
  <si>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</si>
  <si>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</si>
  <si>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</si>
  <si>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</si>
  <si>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</si>
  <si>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</si>
  <si>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</si>
  <si>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</si>
  <si>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</si>
  <si>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</si>
  <si>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</si>
  <si>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</si>
  <si>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</si>
  <si>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</si>
  <si>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</si>
  <si>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</si>
  <si>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</si>
  <si>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</si>
  <si>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</si>
  <si>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</si>
  <si>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</si>
  <si>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</si>
  <si>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</si>
  <si>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</si>
  <si>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</si>
  <si>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</si>
  <si>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</si>
  <si>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</si>
  <si>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</si>
  <si>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</si>
  <si>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</si>
  <si>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</si>
  <si>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</si>
  <si>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</si>
  <si>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</si>
  <si>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</si>
  <si>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</si>
  <si>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</si>
  <si>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</si>
  <si>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</si>
  <si>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</si>
  <si>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</si>
  <si>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</si>
  <si>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</si>
  <si>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</si>
  <si>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</si>
  <si>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</si>
  <si>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</si>
  <si>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</si>
  <si>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</si>
  <si>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</si>
  <si>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</si>
  <si>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</si>
  <si>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</si>
  <si>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</si>
  <si>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</si>
  <si>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</si>
  <si>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</si>
  <si>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</si>
  <si>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</si>
  <si>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</si>
  <si>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</si>
  <si>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</si>
  <si>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</si>
  <si>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</si>
  <si>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</si>
  <si>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</si>
  <si>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</si>
  <si>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</si>
  <si>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</si>
  <si>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</si>
  <si>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</si>
  <si>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</si>
  <si>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</si>
  <si>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</si>
  <si>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</si>
  <si>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</si>
  <si>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</si>
  <si>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</si>
  <si>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</si>
  <si>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</si>
  <si>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</si>
  <si>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</si>
  <si>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</si>
  <si>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</si>
  <si>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</si>
  <si>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</si>
  <si>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</si>
  <si>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</si>
  <si>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</si>
  <si>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</si>
  <si>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</si>
  <si>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</si>
  <si>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</si>
  <si>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</si>
  <si>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</si>
  <si>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</si>
  <si>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</si>
  <si>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</si>
  <si>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</si>
  <si>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</si>
  <si>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</si>
  <si>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</si>
  <si>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</si>
  <si>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</si>
  <si>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</si>
  <si>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</si>
  <si>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</si>
  <si>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</si>
  <si>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</si>
  <si>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</si>
  <si>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</si>
  <si>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</si>
  <si>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</si>
  <si>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</si>
  <si>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</si>
  <si>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</si>
  <si>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</si>
  <si>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</si>
  <si>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</si>
  <si>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</si>
  <si>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</si>
  <si>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</si>
  <si>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</si>
  <si>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</si>
  <si>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</si>
  <si>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</si>
  <si>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</si>
  <si>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</si>
  <si>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</si>
  <si>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</si>
  <si>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</si>
  <si>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</si>
  <si>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</si>
  <si>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</si>
  <si>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</si>
  <si>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</si>
  <si>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</si>
  <si>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</si>
  <si>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</si>
  <si>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</si>
  <si>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</si>
  <si>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</si>
  <si>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</si>
  <si>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</si>
  <si>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</si>
  <si>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</si>
  <si>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</si>
  <si>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</si>
  <si>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</si>
  <si>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</si>
  <si>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</si>
  <si>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</si>
  <si>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</si>
  <si>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</si>
  <si>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</si>
  <si>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</si>
  <si>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</si>
  <si>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</si>
  <si>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</si>
  <si>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</si>
  <si>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</si>
  <si>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</si>
  <si>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</si>
  <si>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</si>
  <si>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</si>
  <si>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</si>
  <si>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</si>
  <si>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</si>
  <si>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</si>
  <si>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</si>
  <si>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</si>
  <si>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</si>
  <si>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</si>
  <si>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</si>
  <si>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</si>
  <si>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</si>
  <si>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</si>
  <si>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</si>
  <si>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</si>
  <si>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</si>
  <si>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</si>
  <si>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</si>
  <si>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</si>
  <si>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</si>
  <si>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</si>
  <si>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</si>
  <si>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</si>
  <si>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</si>
  <si>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</si>
  <si>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</si>
  <si>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</si>
  <si>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</si>
  <si>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</si>
  <si>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</si>
  <si>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</si>
  <si>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</si>
  <si>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</si>
  <si>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</si>
  <si>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</si>
  <si>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</si>
  <si>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</si>
  <si>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</si>
  <si>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</si>
  <si>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</si>
  <si>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</si>
  <si>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</si>
  <si>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</si>
  <si>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</si>
  <si>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</si>
  <si>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</si>
  <si>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</si>
  <si>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</si>
  <si>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</si>
  <si>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</si>
  <si>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</si>
  <si>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</si>
  <si>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</si>
  <si>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</si>
  <si>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</si>
  <si>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</si>
  <si>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</si>
  <si>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</si>
  <si>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</si>
  <si>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</si>
  <si>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</si>
  <si>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</si>
  <si>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</si>
  <si>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</si>
  <si>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</si>
  <si>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</si>
  <si>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</si>
  <si>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</si>
  <si>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</si>
  <si>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</si>
  <si>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</si>
  <si>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</si>
  <si>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</si>
  <si>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</si>
  <si>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</si>
  <si>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</si>
  <si>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</si>
  <si>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</si>
  <si>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</si>
  <si>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</si>
  <si>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</si>
  <si>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</si>
  <si>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</si>
  <si>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</si>
  <si>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</si>
  <si>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</si>
  <si>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</si>
  <si>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</si>
  <si>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</si>
  <si>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</si>
  <si>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</si>
  <si>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</si>
  <si>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</si>
  <si>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</si>
  <si>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</si>
  <si>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</si>
  <si>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</si>
  <si>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</si>
  <si>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</si>
  <si>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</si>
  <si>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</si>
  <si>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</si>
  <si>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</si>
  <si>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</si>
  <si>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</si>
  <si>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</si>
  <si>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</si>
  <si>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</si>
  <si>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</si>
  <si>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</si>
  <si>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</si>
  <si>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</si>
  <si>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</si>
  <si>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</si>
  <si>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</si>
  <si>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</si>
  <si>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</si>
  <si>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</si>
  <si>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</si>
  <si>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</si>
  <si>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</si>
  <si>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</si>
  <si>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</si>
  <si>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</si>
  <si>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</si>
  <si>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</si>
  <si>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</si>
  <si>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</si>
  <si>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</si>
  <si>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</si>
  <si>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</si>
  <si>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</si>
  <si>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</si>
  <si>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</si>
  <si>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</si>
  <si>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</si>
  <si>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</si>
  <si>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</si>
  <si>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</si>
  <si>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</si>
  <si>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</si>
  <si>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</si>
  <si>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</si>
  <si>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</si>
  <si>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</si>
  <si>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</si>
  <si>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</si>
  <si>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</si>
  <si>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</si>
  <si>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</si>
  <si>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</si>
  <si>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</si>
  <si>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</si>
  <si>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</si>
  <si>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</si>
  <si>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</si>
  <si>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</si>
  <si>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</si>
  <si>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</si>
  <si>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</si>
  <si>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</si>
  <si>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</si>
  <si>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</si>
  <si>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</si>
  <si>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</si>
  <si>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</si>
  <si>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</si>
  <si>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</si>
  <si>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</si>
  <si>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</si>
  <si>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</si>
  <si>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</si>
  <si>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</si>
  <si>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</si>
  <si>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</si>
  <si>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</si>
  <si>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</si>
  <si>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</si>
  <si>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</si>
  <si>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</si>
  <si>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</si>
  <si>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</si>
  <si>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</si>
  <si>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</si>
  <si>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</si>
  <si>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</si>
  <si>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</si>
  <si>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</si>
  <si>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</si>
  <si>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</si>
  <si>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</si>
  <si>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</si>
  <si>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</si>
  <si>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</si>
  <si>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</si>
  <si>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</si>
  <si>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</si>
  <si>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</si>
  <si>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</si>
  <si>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</si>
  <si>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</si>
  <si>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</si>
  <si>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</si>
  <si>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</si>
  <si>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</si>
  <si>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</si>
  <si>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</si>
  <si>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</si>
  <si>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</si>
  <si>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</si>
  <si>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</si>
  <si>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</si>
  <si>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</si>
  <si>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</si>
  <si>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</si>
  <si>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</si>
  <si>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</si>
  <si>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</si>
  <si>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</si>
  <si>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</si>
  <si>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</si>
  <si>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</si>
  <si>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</si>
  <si>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</si>
  <si>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</si>
  <si>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</si>
  <si>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</si>
  <si>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</si>
  <si>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</si>
  <si>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</si>
  <si>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</si>
  <si>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</si>
  <si>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</si>
  <si>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</si>
  <si>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</si>
  <si>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</si>
  <si>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</si>
  <si>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</si>
  <si>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</si>
  <si>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</si>
  <si>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</si>
  <si>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</si>
  <si>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</si>
  <si>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</si>
  <si>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</si>
  <si>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</si>
  <si>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</si>
  <si>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</si>
  <si>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</si>
  <si>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</si>
  <si>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</si>
  <si>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</si>
  <si>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</si>
  <si>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</si>
  <si>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</si>
  <si>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</si>
  <si>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</si>
  <si>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</si>
  <si>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</si>
  <si>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</si>
  <si>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</si>
  <si>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</si>
  <si>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</si>
  <si>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</si>
  <si>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</si>
  <si>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</si>
  <si>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</si>
  <si>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</si>
  <si>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</si>
  <si>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</si>
  <si>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</si>
  <si>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</si>
  <si>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</si>
  <si>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</si>
  <si>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</si>
  <si>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</si>
  <si>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</si>
  <si>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</si>
  <si>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</si>
  <si>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</si>
  <si>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</si>
  <si>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</si>
  <si>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</si>
  <si>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</si>
  <si>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</si>
  <si>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</si>
  <si>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</si>
  <si>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</si>
  <si>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</si>
  <si>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</si>
  <si>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</si>
  <si>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</si>
  <si>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</si>
  <si>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</si>
  <si>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</si>
  <si>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</si>
  <si>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</si>
  <si>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</si>
  <si>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</si>
  <si>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</si>
  <si>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</si>
  <si>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</si>
  <si>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</si>
  <si>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</si>
  <si>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</si>
  <si>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</si>
  <si>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</si>
  <si>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</si>
  <si>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</si>
  <si>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</si>
  <si>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</si>
  <si>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</si>
  <si>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</si>
  <si>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</si>
  <si>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</si>
  <si>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</si>
  <si>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</si>
  <si>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</si>
  <si>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</si>
  <si>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</si>
  <si>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</si>
  <si>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</si>
  <si>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</si>
  <si>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</si>
  <si>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</si>
  <si>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</si>
  <si>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</si>
  <si>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</si>
  <si>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</si>
  <si>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</si>
  <si>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</si>
  <si>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</si>
  <si>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</si>
  <si>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</si>
  <si>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</si>
  <si>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</si>
  <si>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</si>
  <si>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</si>
  <si>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</si>
  <si>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</si>
  <si>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</si>
  <si>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</si>
  <si>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</si>
  <si>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</si>
  <si>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</si>
  <si>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</si>
  <si>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</si>
  <si>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</si>
  <si>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</si>
  <si>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</si>
  <si>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</si>
  <si>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</si>
  <si>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</si>
  <si>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</si>
  <si>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</si>
  <si>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</si>
  <si>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</si>
  <si>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</si>
  <si>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</si>
  <si>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</si>
  <si>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</si>
  <si>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</si>
  <si>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</si>
  <si>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</si>
  <si>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</si>
  <si>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</si>
  <si>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</si>
  <si>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</si>
  <si>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</si>
  <si>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</si>
  <si>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</si>
  <si>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</si>
  <si>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</si>
  <si>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</si>
  <si>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</si>
  <si>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</si>
  <si>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</si>
  <si>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</si>
  <si>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</si>
  <si>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</si>
  <si>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</si>
  <si>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</si>
  <si>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</si>
  <si>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</si>
  <si>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</si>
  <si>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</si>
  <si>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</si>
  <si>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</si>
  <si>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</si>
  <si>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</si>
  <si>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</si>
  <si>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</si>
  <si>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</si>
  <si>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</si>
  <si>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</si>
  <si>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</si>
  <si>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</si>
  <si>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</si>
  <si>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</si>
  <si>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</si>
  <si>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</si>
  <si>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</si>
  <si>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</si>
  <si>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</si>
  <si>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</si>
  <si>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</si>
  <si>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</si>
  <si>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</si>
  <si>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</si>
  <si>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</si>
  <si>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</si>
  <si>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</si>
  <si>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</si>
  <si>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</si>
  <si>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</si>
  <si>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</si>
  <si>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</si>
  <si>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</si>
  <si>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</si>
  <si>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</si>
  <si>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</si>
  <si>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</si>
  <si>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</si>
  <si>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</si>
  <si>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</si>
  <si>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</si>
  <si>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</si>
  <si>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</si>
  <si>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</si>
  <si>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</si>
  <si>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</si>
  <si>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</si>
  <si>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</si>
  <si>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</si>
  <si>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</si>
  <si>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</si>
  <si>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</si>
  <si>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</si>
  <si>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</si>
  <si>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</si>
  <si>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</si>
  <si>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</si>
  <si>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</si>
  <si>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</si>
  <si>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</si>
  <si>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</si>
  <si>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</si>
  <si>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</si>
  <si>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</si>
  <si>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</si>
  <si>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</si>
  <si>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</si>
  <si>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</si>
  <si>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</si>
  <si>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</si>
  <si>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</si>
  <si>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</si>
  <si>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</si>
  <si>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</si>
  <si>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</si>
  <si>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</si>
  <si>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</si>
  <si>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</si>
  <si>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</si>
  <si>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</si>
  <si>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</si>
  <si>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</si>
  <si>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</si>
  <si>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</si>
  <si>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</si>
  <si>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</si>
  <si>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</si>
  <si>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</si>
  <si>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</si>
  <si>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</si>
  <si>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</si>
  <si>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</si>
  <si>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</si>
  <si>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</si>
  <si>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</si>
  <si>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</si>
  <si>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</si>
  <si>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</si>
  <si>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</si>
  <si>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</si>
  <si>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</si>
  <si>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</si>
  <si>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</si>
  <si>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</si>
  <si>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</si>
  <si>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</si>
  <si>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</si>
  <si>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</si>
  <si>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</si>
  <si>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</si>
  <si>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</si>
  <si>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</si>
  <si>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</si>
  <si>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</si>
  <si>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</si>
  <si>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</si>
  <si>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</si>
  <si>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</si>
  <si>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</si>
  <si>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</si>
  <si>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</si>
  <si>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</si>
  <si>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</si>
  <si>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</si>
  <si>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</si>
  <si>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</si>
  <si>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</si>
  <si>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</si>
  <si>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</si>
  <si>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</si>
  <si>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</si>
  <si>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</si>
  <si>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</si>
  <si>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</si>
  <si>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</si>
  <si>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</si>
  <si>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</si>
  <si>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</si>
  <si>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</si>
  <si>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</si>
  <si>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</si>
  <si>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</si>
  <si>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</si>
  <si>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</si>
  <si>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</si>
  <si>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</si>
  <si>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</si>
  <si>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</si>
  <si>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</si>
  <si>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</si>
  <si>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</si>
  <si>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</si>
  <si>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</si>
  <si>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</si>
  <si>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</si>
  <si>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</si>
  <si>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</si>
  <si>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</si>
  <si>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</si>
  <si>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</si>
  <si>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</si>
  <si>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</si>
  <si>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</si>
  <si>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</si>
  <si>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</si>
  <si>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</si>
  <si>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</si>
  <si>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</si>
  <si>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</si>
  <si>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</si>
  <si>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</si>
  <si>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</si>
  <si>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</si>
  <si>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</si>
  <si>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</si>
  <si>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</si>
  <si>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</si>
  <si>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</si>
  <si>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</si>
  <si>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</si>
  <si>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</si>
  <si>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</si>
  <si>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</si>
  <si>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</si>
  <si>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</si>
  <si>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</si>
  <si>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</si>
  <si>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</si>
  <si>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</si>
  <si>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</si>
  <si>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</si>
  <si>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</si>
  <si>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</si>
  <si>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</si>
  <si>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</si>
  <si>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</si>
  <si>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</si>
  <si>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</si>
  <si>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</si>
  <si>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</si>
  <si>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</si>
  <si>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</si>
  <si>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</si>
  <si>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</si>
  <si>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</si>
  <si>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</si>
  <si>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</si>
  <si>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</si>
  <si>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</si>
  <si>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</si>
  <si>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</si>
  <si>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</si>
  <si>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</si>
  <si>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</si>
  <si>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</si>
  <si>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</si>
  <si>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</si>
  <si>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</si>
  <si>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</si>
  <si>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</si>
  <si>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</si>
  <si>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</si>
  <si>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</si>
  <si>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</si>
  <si>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</si>
  <si>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</si>
  <si>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</si>
  <si>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</si>
  <si>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</si>
  <si>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</si>
  <si>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</si>
  <si>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</si>
  <si>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</si>
  <si>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</si>
  <si>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</si>
  <si>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</si>
  <si>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</si>
  <si>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</si>
  <si>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</si>
  <si>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</si>
  <si>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</si>
  <si>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</si>
  <si>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</si>
  <si>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</si>
  <si>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</si>
  <si>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</si>
  <si>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</si>
  <si>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</si>
  <si>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</si>
  <si>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</si>
  <si>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</si>
  <si>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</si>
  <si>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</si>
  <si>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</si>
  <si>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</si>
  <si>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</si>
  <si>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</si>
  <si>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</si>
  <si>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</si>
  <si>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</si>
  <si>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</si>
  <si>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</si>
  <si>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</si>
  <si>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</si>
  <si>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</si>
  <si>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</si>
  <si>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</si>
  <si>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</si>
  <si>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</si>
  <si>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</si>
  <si>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</si>
  <si>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</si>
  <si>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</si>
  <si>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</si>
  <si>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</si>
  <si>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</si>
  <si>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</si>
  <si>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</si>
  <si>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</si>
  <si>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</si>
  <si>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</si>
  <si>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</si>
  <si>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</si>
  <si>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</si>
  <si>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</si>
  <si>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</si>
  <si>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</si>
  <si>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</si>
  <si>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</si>
  <si>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</si>
  <si>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</si>
  <si>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</si>
  <si>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</si>
  <si>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</si>
  <si>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</si>
  <si>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</si>
  <si>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</si>
  <si>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</si>
  <si>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</si>
  <si>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</si>
  <si>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</si>
  <si>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</si>
  <si>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</si>
  <si>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</si>
  <si>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</si>
  <si>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</si>
  <si>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</si>
  <si>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</si>
  <si>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</si>
  <si>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</si>
  <si>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</si>
  <si>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</si>
  <si>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</si>
  <si>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</si>
  <si>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</si>
  <si>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</si>
  <si>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</si>
  <si>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</si>
  <si>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</si>
  <si>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</si>
  <si>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</si>
  <si>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</si>
  <si>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</si>
  <si>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</si>
  <si>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</si>
  <si>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</si>
  <si>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</si>
  <si>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</si>
  <si>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</si>
  <si>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</si>
  <si>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</si>
  <si>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</si>
  <si>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</si>
  <si>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</si>
  <si>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</si>
  <si>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</si>
  <si>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</si>
  <si>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</si>
  <si>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</si>
  <si>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</si>
  <si>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</si>
  <si>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</si>
  <si>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</si>
  <si>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</si>
  <si>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</si>
  <si>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</si>
  <si>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</si>
  <si>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</si>
  <si>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</si>
  <si>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</si>
  <si>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</si>
  <si>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</si>
  <si>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</si>
  <si>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</si>
  <si>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</si>
  <si>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</si>
  <si>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</si>
  <si>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</si>
  <si>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</si>
  <si>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</si>
  <si>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</si>
  <si>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</si>
  <si>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</si>
  <si>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</si>
  <si>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</si>
  <si>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</si>
  <si>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</si>
  <si>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</si>
  <si>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</si>
  <si>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</si>
  <si>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</si>
  <si>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</si>
  <si>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</si>
  <si>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</si>
  <si>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</si>
  <si>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</si>
  <si>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</si>
  <si>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</si>
  <si>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</si>
  <si>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</si>
  <si>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</si>
  <si>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</si>
  <si>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</si>
  <si>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</si>
  <si>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</si>
  <si>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</si>
  <si>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</si>
  <si>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</si>
  <si>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</si>
  <si>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</si>
  <si>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</si>
  <si>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</si>
  <si>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</si>
  <si>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</si>
  <si>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</si>
  <si>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</si>
  <si>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</si>
  <si>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</si>
  <si>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</si>
  <si>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</si>
  <si>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</si>
  <si>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</si>
  <si>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</si>
  <si>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</si>
  <si>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</si>
  <si>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</si>
  <si>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</si>
  <si>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</si>
  <si>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</si>
  <si>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</si>
  <si>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</si>
  <si>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</si>
  <si>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</si>
  <si>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</si>
  <si>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</si>
  <si>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</si>
  <si>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</si>
  <si>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</si>
  <si>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</si>
  <si>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</si>
  <si>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</si>
  <si>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</si>
  <si>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</si>
  <si>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</si>
  <si>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</si>
  <si>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</si>
  <si>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</si>
  <si>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</si>
  <si>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</si>
  <si>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</si>
  <si>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</si>
  <si>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</si>
  <si>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</si>
  <si>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</si>
  <si>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</si>
  <si>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</si>
  <si>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</si>
  <si>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</si>
  <si>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</si>
  <si>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</si>
  <si>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</si>
  <si>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</si>
  <si>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</si>
  <si>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</si>
  <si>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</si>
  <si>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</si>
  <si>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</si>
  <si>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</si>
  <si>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</si>
  <si>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</si>
  <si>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</si>
  <si>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</si>
  <si>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</si>
  <si>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</si>
  <si>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</si>
  <si>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</si>
  <si>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</si>
  <si>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</si>
  <si>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</si>
  <si>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</si>
  <si>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</si>
  <si>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</si>
  <si>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</si>
  <si>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</si>
  <si>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</si>
  <si>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</si>
  <si>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</si>
  <si>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</si>
  <si>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</si>
  <si>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</si>
  <si>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</si>
  <si>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</si>
  <si>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</si>
  <si>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</si>
  <si>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</si>
  <si>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</si>
  <si>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</si>
  <si>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</si>
  <si>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</si>
  <si>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</si>
  <si>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</si>
  <si>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</si>
  <si>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</si>
  <si>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</si>
  <si>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</si>
  <si>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</si>
  <si>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</si>
  <si>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</si>
  <si>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</si>
  <si>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</si>
  <si>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</si>
  <si>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</si>
  <si>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</si>
  <si>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</si>
  <si>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</si>
  <si>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</si>
  <si>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</si>
  <si>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</si>
  <si>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</si>
  <si>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</si>
  <si>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</si>
  <si>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</si>
  <si>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</si>
  <si>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</si>
  <si>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</si>
  <si>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</si>
  <si>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</si>
  <si>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</si>
  <si>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</si>
  <si>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</si>
  <si>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</si>
  <si>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</si>
  <si>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</si>
  <si>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</si>
  <si>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</si>
  <si>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</si>
  <si>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</si>
  <si>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</si>
  <si>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</si>
  <si>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</si>
  <si>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</si>
  <si>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</si>
  <si>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</si>
  <si>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</si>
  <si>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</si>
  <si>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</si>
  <si>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</si>
  <si>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</si>
  <si>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</si>
  <si>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</si>
  <si>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</si>
  <si>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</si>
  <si>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</si>
  <si>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</si>
  <si>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</si>
  <si>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</si>
  <si>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</si>
  <si>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</si>
  <si>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</si>
  <si>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</si>
  <si>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</si>
  <si>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</si>
  <si>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</si>
  <si>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</si>
  <si>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</si>
  <si>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</si>
  <si>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</si>
  <si>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</si>
  <si>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</si>
  <si>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</si>
  <si>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</si>
  <si>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</si>
  <si>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</si>
  <si>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</si>
  <si>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</si>
  <si>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</si>
  <si>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</si>
  <si>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</si>
  <si>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</si>
  <si>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</si>
  <si>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</si>
  <si>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</si>
  <si>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</si>
  <si>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</si>
  <si>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</si>
  <si>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</si>
  <si>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</si>
  <si>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</si>
  <si>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</si>
  <si>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</si>
  <si>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</si>
  <si>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</si>
  <si>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</si>
  <si>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</si>
  <si>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</si>
  <si>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</si>
  <si>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</si>
  <si>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</si>
  <si>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</si>
  <si>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</si>
  <si>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</si>
  <si>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</si>
  <si>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</si>
  <si>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</si>
  <si>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</si>
  <si>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</si>
  <si>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</si>
  <si>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</si>
  <si>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</si>
  <si>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</si>
  <si>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</si>
  <si>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</si>
  <si>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</si>
  <si>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</si>
  <si>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</si>
  <si>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</si>
  <si>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</si>
  <si>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</si>
  <si>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</si>
  <si>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</si>
  <si>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</si>
  <si>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</si>
  <si>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</si>
  <si>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</si>
  <si>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</si>
  <si>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</si>
  <si>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</si>
  <si>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</si>
  <si>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</si>
  <si>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</si>
  <si>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</si>
  <si>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</si>
  <si>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</si>
  <si>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</si>
  <si>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</si>
  <si>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</si>
  <si>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</si>
  <si>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</si>
  <si>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</si>
  <si>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</si>
  <si>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</si>
  <si>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</si>
  <si>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</si>
  <si>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</si>
  <si>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</si>
  <si>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</si>
  <si>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</si>
  <si>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</si>
  <si>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</si>
  <si>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</si>
  <si>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</si>
  <si>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</si>
  <si>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</si>
  <si>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</si>
  <si>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</si>
  <si>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</si>
  <si>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</si>
  <si>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</si>
  <si>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</si>
  <si>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</si>
  <si>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</si>
  <si>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</si>
  <si>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</si>
  <si>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</si>
  <si>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</si>
  <si>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</si>
  <si>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</si>
  <si>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</si>
  <si>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</si>
  <si>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</si>
  <si>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</si>
  <si>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</si>
  <si>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</si>
  <si>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</si>
  <si>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</si>
  <si>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</si>
  <si>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</si>
  <si>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</si>
  <si>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</si>
  <si>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</si>
  <si>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</si>
  <si>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</si>
  <si>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</si>
  <si>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</si>
  <si>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</si>
  <si>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</si>
  <si>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</si>
  <si>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</si>
  <si>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</si>
  <si>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</si>
  <si>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</si>
  <si>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</si>
  <si>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</si>
  <si>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</si>
  <si>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</si>
  <si>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</si>
  <si>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</si>
  <si>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</si>
  <si>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</si>
  <si>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</si>
  <si>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</si>
  <si>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</si>
  <si>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</si>
  <si>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</si>
  <si>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</si>
  <si>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</si>
  <si>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</si>
  <si>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</si>
  <si>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</si>
  <si>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</si>
  <si>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</si>
  <si>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</si>
  <si>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</si>
  <si>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</si>
  <si>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</si>
  <si>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</si>
  <si>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</si>
  <si>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</si>
  <si>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</si>
  <si>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</si>
  <si>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</si>
  <si>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</si>
  <si>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</si>
  <si>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</si>
  <si>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</si>
  <si>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</si>
  <si>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</si>
  <si>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</si>
  <si>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</si>
  <si>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</si>
  <si>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</si>
  <si>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</si>
  <si>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</si>
  <si>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</si>
  <si>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</si>
  <si>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</si>
  <si>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</si>
  <si>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</si>
  <si>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</si>
  <si>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</si>
  <si>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</si>
  <si>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</si>
  <si>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</si>
  <si>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</si>
  <si>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</si>
  <si>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</si>
  <si>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</si>
  <si>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</si>
  <si>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</si>
  <si>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</si>
  <si>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</si>
  <si>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</si>
  <si>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</si>
  <si>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</si>
  <si>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</si>
  <si>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</si>
  <si>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</si>
  <si>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</si>
  <si>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</si>
  <si>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</si>
  <si>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</si>
  <si>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</si>
  <si>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</si>
  <si>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</si>
  <si>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</si>
  <si>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</si>
  <si>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</si>
  <si>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</si>
  <si>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</si>
  <si>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</si>
  <si>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</si>
  <si>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</si>
  <si>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</si>
  <si>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</si>
  <si>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</si>
  <si>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</si>
  <si>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</si>
  <si>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</si>
  <si>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</si>
  <si>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</si>
  <si>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</si>
  <si>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</si>
  <si>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</si>
  <si>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</si>
  <si>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</si>
  <si>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</si>
  <si>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</si>
  <si>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</si>
  <si>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</si>
  <si>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</si>
  <si>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</si>
  <si>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</si>
  <si>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</si>
  <si>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</si>
  <si>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</si>
  <si>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</si>
  <si>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</si>
  <si>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</si>
  <si>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</si>
  <si>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</si>
  <si>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</si>
  <si>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</si>
  <si>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</si>
  <si>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</si>
  <si>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</si>
  <si>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</si>
  <si>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</si>
  <si>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</si>
  <si>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</si>
  <si>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</si>
  <si>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</si>
  <si>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</si>
  <si>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</si>
  <si>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</si>
  <si>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</si>
  <si>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</si>
  <si>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</si>
  <si>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</si>
  <si>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</si>
  <si>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</si>
  <si>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</si>
  <si>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</si>
  <si>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</si>
  <si>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</si>
  <si>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</si>
  <si>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</si>
  <si>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</si>
  <si>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</si>
  <si>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</si>
  <si>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</si>
  <si>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</si>
  <si>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</si>
  <si>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</si>
  <si>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</si>
  <si>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</si>
  <si>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</si>
  <si>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</si>
  <si>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</si>
  <si>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</si>
  <si>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</si>
  <si>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</si>
  <si>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</si>
  <si>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</si>
  <si>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</si>
  <si>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</si>
  <si>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</si>
  <si>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</si>
  <si>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</si>
  <si>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</si>
  <si>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</si>
  <si>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</si>
  <si>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</si>
  <si>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</si>
  <si>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</si>
  <si>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</si>
  <si>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</si>
  <si>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</si>
  <si>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</si>
  <si>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</si>
  <si>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</si>
  <si>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</si>
  <si>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</si>
  <si>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</si>
  <si>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</si>
  <si>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</si>
  <si>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</si>
  <si>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</si>
  <si>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</si>
  <si>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</si>
  <si>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</si>
  <si>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</si>
  <si>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</si>
  <si>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</si>
  <si>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</si>
  <si>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</si>
  <si>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</si>
  <si>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</si>
  <si>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</si>
  <si>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</si>
  <si>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</si>
  <si>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</si>
  <si>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</si>
  <si>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</si>
  <si>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</si>
  <si>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</si>
  <si>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</si>
  <si>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</si>
  <si>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</si>
  <si>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</si>
  <si>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</si>
  <si>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</si>
  <si>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</si>
  <si>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</si>
  <si>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</si>
  <si>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</si>
  <si>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</si>
  <si>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</si>
  <si>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</si>
  <si>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</si>
  <si>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</si>
  <si>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</si>
  <si>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</si>
  <si>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</si>
  <si>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</si>
  <si>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</si>
  <si>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</si>
  <si>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</si>
  <si>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</si>
  <si>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</si>
  <si>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</si>
  <si>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</si>
  <si>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</si>
  <si>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</si>
  <si>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</si>
  <si>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</si>
  <si>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</si>
  <si>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</si>
  <si>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</si>
  <si>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</si>
  <si>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</si>
  <si>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</si>
  <si>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</si>
  <si>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</si>
  <si>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</si>
  <si>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</si>
  <si>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</si>
  <si>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</si>
  <si>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</si>
  <si>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</si>
  <si>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</si>
  <si>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</si>
  <si>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</si>
  <si>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</si>
  <si>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</si>
  <si>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</si>
  <si>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</si>
  <si>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</si>
  <si>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</si>
  <si>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</si>
  <si>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</si>
  <si>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</si>
  <si>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</si>
  <si>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</si>
  <si>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</si>
  <si>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</si>
  <si>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</si>
  <si>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</si>
  <si>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</si>
  <si>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</si>
  <si>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</si>
  <si>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</si>
  <si>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</si>
  <si>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</si>
  <si>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</si>
  <si>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</si>
  <si>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</si>
  <si>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</si>
  <si>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</si>
  <si>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</si>
  <si>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</si>
  <si>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</si>
  <si>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</si>
  <si>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</si>
  <si>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</si>
  <si>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</si>
  <si>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</si>
  <si>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</si>
  <si>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</si>
  <si>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</si>
  <si>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</si>
  <si>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</si>
  <si>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</si>
  <si>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</si>
  <si>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</si>
  <si>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</si>
  <si>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</si>
  <si>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</si>
  <si>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</si>
  <si>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</si>
  <si>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</si>
  <si>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</si>
  <si>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</si>
  <si>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</si>
  <si>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</si>
  <si>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</si>
  <si>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</si>
  <si>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</si>
  <si>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</si>
  <si>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</si>
  <si>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</si>
  <si>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</si>
  <si>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</si>
  <si>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</si>
  <si>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</si>
  <si>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</si>
  <si>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</si>
  <si>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</si>
  <si>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</si>
  <si>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</si>
  <si>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</si>
  <si>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</si>
  <si>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</si>
  <si>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</si>
  <si>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</si>
  <si>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</si>
  <si>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</si>
  <si>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</si>
  <si>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</si>
  <si>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</si>
  <si>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</si>
  <si>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</si>
  <si>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</si>
  <si>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</si>
  <si>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</si>
  <si>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</si>
  <si>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</si>
  <si>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</si>
  <si>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</si>
  <si>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</si>
  <si>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</si>
  <si>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</si>
  <si>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</si>
  <si>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</si>
  <si>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</si>
  <si>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</si>
  <si>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</si>
  <si>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</si>
  <si>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</si>
  <si>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</si>
  <si>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</si>
  <si>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</si>
  <si>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</si>
  <si>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</si>
  <si>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</si>
  <si>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</si>
  <si>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</si>
  <si>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</si>
  <si>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</si>
  <si>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</si>
  <si>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</si>
  <si>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</si>
  <si>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</si>
  <si>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</si>
  <si>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</si>
  <si>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</si>
  <si>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</si>
  <si>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</si>
  <si>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</si>
  <si>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</si>
  <si>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</si>
  <si>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</si>
  <si>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</si>
  <si>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</si>
  <si>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</si>
  <si>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</si>
  <si>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</si>
  <si>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</si>
  <si>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</si>
  <si>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</si>
  <si>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</si>
  <si>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</si>
  <si>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</si>
  <si>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</si>
  <si>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</si>
  <si>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</si>
  <si>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</si>
  <si>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</si>
  <si>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</si>
  <si>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</si>
  <si>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</si>
  <si>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</si>
  <si>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</si>
  <si>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</si>
  <si>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</si>
  <si>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</si>
  <si>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</si>
  <si>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</si>
  <si>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</si>
  <si>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</si>
  <si>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</si>
  <si>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</si>
  <si>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</si>
  <si>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</si>
  <si>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</si>
  <si>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</si>
  <si>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</si>
  <si>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</si>
  <si>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</si>
  <si>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</si>
  <si>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</si>
  <si>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</si>
  <si>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</si>
  <si>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</si>
  <si>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</si>
  <si>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</si>
  <si>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</si>
  <si>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</si>
  <si>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</si>
  <si>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</si>
  <si>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</si>
  <si>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</si>
  <si>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</si>
  <si>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</si>
  <si>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</si>
  <si>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</si>
  <si>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</si>
  <si>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</si>
  <si>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</si>
  <si>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</si>
  <si>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</si>
  <si>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</si>
  <si>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</si>
  <si>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</si>
  <si>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</si>
  <si>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</si>
  <si>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</si>
  <si>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</si>
  <si>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</si>
  <si>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</si>
  <si>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</si>
  <si>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</si>
  <si>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</si>
  <si>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</si>
  <si>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</si>
  <si>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</si>
  <si>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</si>
  <si>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</si>
  <si>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</si>
  <si>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</si>
  <si>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</si>
  <si>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</si>
  <si>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</si>
  <si>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</si>
  <si>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</si>
  <si>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</si>
  <si>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</si>
  <si>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</si>
  <si>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</si>
  <si>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</si>
  <si>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</si>
  <si>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</si>
  <si>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</si>
  <si>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</si>
  <si>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</si>
  <si>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</si>
  <si>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</si>
  <si>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</si>
  <si>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</si>
  <si>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</si>
  <si>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</si>
  <si>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</si>
  <si>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</si>
  <si>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</si>
  <si>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</si>
  <si>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</si>
  <si>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</si>
  <si>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</si>
  <si>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</si>
  <si>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</si>
  <si>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</si>
  <si>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</si>
  <si>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</si>
  <si>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</si>
  <si>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</si>
  <si>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</si>
  <si>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</si>
  <si>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</si>
  <si>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</si>
  <si>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</si>
  <si>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</si>
  <si>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</si>
  <si>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</si>
  <si>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</si>
  <si>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</si>
  <si>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</si>
  <si>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</si>
  <si>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</si>
  <si>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</si>
  <si>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</si>
  <si>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</si>
  <si>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</si>
  <si>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</si>
  <si>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</si>
  <si>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</si>
  <si>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</si>
  <si>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</si>
  <si>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</si>
  <si>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</si>
  <si>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</si>
  <si>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</si>
  <si>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</si>
  <si>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</si>
  <si>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</si>
  <si>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</si>
  <si>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</si>
  <si>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</si>
  <si>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</si>
  <si>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</si>
  <si>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</si>
  <si>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</si>
  <si>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</si>
  <si>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</si>
  <si>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</si>
  <si>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</si>
  <si>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</si>
  <si>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</si>
  <si>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</si>
  <si>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</si>
  <si>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</si>
  <si>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</si>
  <si>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</si>
  <si>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</si>
  <si>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</si>
  <si>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</si>
  <si>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</si>
  <si>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</si>
  <si>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</si>
  <si>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</si>
  <si>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</si>
  <si>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</si>
  <si>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</si>
  <si>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</si>
  <si>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</si>
  <si>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</si>
  <si>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</si>
  <si>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</si>
  <si>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</si>
  <si>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</si>
  <si>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</si>
  <si>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</si>
  <si>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</si>
  <si>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</si>
  <si>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</si>
  <si>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</si>
  <si>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</si>
  <si>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</si>
  <si>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</si>
  <si>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</si>
  <si>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</si>
  <si>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</si>
  <si>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</si>
  <si>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</si>
  <si>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</si>
  <si>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</si>
  <si>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</si>
  <si>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</si>
  <si>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</si>
  <si>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</si>
  <si>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</si>
  <si>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</si>
  <si>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</si>
  <si>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</si>
  <si>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</si>
  <si>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</si>
  <si>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</si>
  <si>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</si>
  <si>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</si>
  <si>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</si>
  <si>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</si>
  <si>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</si>
  <si>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</si>
  <si>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</si>
  <si>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</si>
  <si>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</si>
  <si>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</si>
  <si>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</si>
  <si>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</si>
  <si>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</si>
  <si>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</si>
  <si>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</si>
  <si>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</si>
  <si>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</si>
  <si>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</si>
  <si>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</si>
  <si>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</si>
  <si>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</si>
  <si>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</si>
  <si>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</si>
  <si>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</si>
  <si>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</si>
  <si>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</si>
  <si>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</si>
  <si>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</si>
  <si>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</si>
  <si>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</si>
  <si>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</si>
  <si>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</si>
  <si>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</si>
  <si>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</si>
  <si>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</si>
  <si>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</si>
  <si>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</si>
  <si>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</si>
  <si>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</si>
  <si>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</si>
  <si>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</si>
  <si>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</si>
  <si>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</si>
  <si>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</si>
  <si>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</si>
  <si>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</si>
  <si>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</si>
  <si>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</si>
  <si>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</si>
  <si>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</si>
  <si>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</si>
  <si>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</si>
  <si>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</si>
  <si>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</si>
  <si>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</si>
  <si>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</si>
  <si>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</si>
  <si>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</si>
  <si>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</si>
  <si>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</si>
  <si>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</si>
  <si>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</si>
  <si>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</si>
  <si>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</si>
  <si>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</si>
  <si>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</si>
  <si>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</si>
  <si>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</si>
  <si>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</si>
  <si>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</si>
  <si>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</si>
  <si>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</si>
  <si>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</si>
  <si>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</si>
  <si>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</si>
  <si>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</si>
  <si>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</si>
  <si>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</si>
  <si>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</si>
  <si>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</si>
  <si>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</si>
  <si>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</si>
  <si>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</si>
  <si>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</si>
  <si>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</si>
  <si>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</si>
  <si>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</si>
  <si>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</si>
  <si>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</si>
  <si>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</si>
  <si>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</si>
  <si>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</si>
  <si>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</si>
  <si>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</si>
  <si>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</si>
  <si>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</si>
  <si>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</si>
  <si>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</si>
  <si>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</si>
  <si>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</si>
  <si>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</si>
  <si>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</si>
  <si>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</si>
  <si>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</si>
  <si>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</si>
  <si>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</si>
  <si>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</si>
  <si>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</si>
  <si>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</si>
  <si>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</si>
  <si>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</si>
  <si>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</si>
  <si>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</si>
  <si>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</si>
  <si>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</si>
  <si>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</si>
  <si>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</si>
  <si>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</si>
  <si>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</si>
  <si>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</si>
  <si>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</si>
  <si>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</si>
  <si>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</si>
  <si>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</si>
  <si>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</si>
  <si>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</si>
  <si>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</si>
  <si>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</si>
  <si>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</si>
  <si>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</si>
  <si>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</si>
  <si>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</si>
  <si>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</si>
  <si>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</si>
  <si>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</si>
  <si>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</si>
  <si>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</si>
  <si>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</si>
  <si>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</si>
  <si>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</si>
  <si>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</si>
  <si>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</si>
  <si>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</si>
  <si>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</si>
  <si>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</si>
  <si>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</si>
  <si>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</si>
  <si>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</si>
  <si>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</si>
  <si>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</si>
  <si>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</si>
  <si>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</si>
  <si>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</si>
  <si>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</si>
  <si>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</si>
  <si>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</si>
  <si>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</si>
  <si>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</si>
  <si>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</si>
  <si>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</si>
  <si>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</si>
  <si>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</si>
  <si>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</si>
  <si>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</si>
  <si>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</si>
  <si>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</si>
  <si>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</si>
  <si>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</si>
  <si>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</si>
  <si>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</si>
  <si>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</si>
  <si>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</si>
  <si>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</si>
  <si>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</si>
  <si>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</si>
  <si>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</si>
  <si>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</si>
  <si>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</si>
  <si>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</si>
  <si>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</si>
  <si>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</si>
  <si>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</si>
  <si>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</si>
  <si>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</si>
  <si>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</si>
  <si>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</si>
  <si>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</si>
  <si>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</si>
  <si>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</si>
  <si>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</si>
  <si>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</si>
  <si>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</si>
  <si>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</si>
  <si>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</si>
  <si>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</si>
  <si>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</si>
  <si>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</si>
  <si>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</si>
  <si>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</si>
  <si>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</si>
  <si>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</si>
  <si>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</si>
  <si>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</si>
  <si>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</si>
  <si>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</si>
  <si>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</si>
  <si>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</si>
  <si>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</si>
  <si>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</si>
  <si>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</si>
  <si>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</si>
  <si>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</si>
  <si>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</si>
  <si>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</si>
  <si>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</si>
  <si>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</si>
  <si>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</si>
  <si>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</si>
  <si>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</si>
  <si>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</si>
  <si>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</si>
  <si>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</si>
  <si>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</si>
  <si>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</si>
  <si>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</si>
  <si>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</si>
  <si>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</si>
  <si>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</si>
  <si>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</si>
  <si>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</si>
  <si>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</si>
  <si>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</si>
  <si>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</si>
  <si>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</si>
  <si>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</si>
  <si>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</si>
  <si>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</si>
  <si>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</si>
  <si>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</si>
  <si>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</si>
  <si>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</si>
  <si>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</si>
  <si>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</si>
  <si>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</si>
  <si>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</si>
  <si>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</si>
  <si>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</si>
  <si>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</si>
  <si>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</si>
  <si>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</si>
  <si>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</si>
  <si>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</si>
  <si>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</si>
  <si>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</si>
  <si>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</si>
  <si>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</si>
  <si>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</si>
  <si>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</si>
  <si>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</si>
  <si>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</si>
  <si>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</si>
  <si>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</si>
  <si>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</si>
  <si>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</si>
  <si>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</si>
  <si>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</si>
  <si>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</si>
  <si>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</si>
  <si>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</si>
  <si>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</si>
  <si>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</si>
  <si>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</si>
  <si>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</si>
  <si>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</si>
  <si>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</si>
  <si>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</si>
  <si>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</si>
  <si>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</si>
  <si>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</si>
  <si>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</si>
  <si>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</si>
  <si>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</si>
  <si>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</si>
  <si>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</si>
  <si>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</si>
  <si>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</si>
  <si>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</si>
  <si>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</si>
  <si>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</si>
  <si>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</si>
  <si>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</si>
  <si>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</si>
  <si>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</si>
  <si>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</si>
  <si>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</si>
  <si>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</si>
  <si>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</si>
  <si>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</si>
  <si>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</si>
  <si>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</si>
  <si>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</si>
  <si>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</si>
  <si>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</si>
  <si>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</si>
  <si>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</si>
  <si>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</si>
  <si>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</si>
  <si>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</si>
  <si>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</si>
  <si>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</si>
  <si>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</si>
  <si>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</si>
  <si>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</si>
  <si>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</si>
  <si>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</si>
  <si>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</si>
  <si>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</si>
  <si>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</si>
  <si>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</si>
  <si>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</si>
  <si>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</si>
  <si>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</si>
  <si>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</si>
  <si>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</si>
  <si>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</si>
  <si>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</si>
  <si>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</si>
  <si>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</si>
  <si>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</si>
  <si>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</si>
  <si>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</si>
  <si>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</si>
  <si>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</si>
  <si>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</si>
  <si>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</si>
  <si>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</si>
  <si>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</si>
  <si>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</si>
  <si>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</si>
  <si>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</si>
  <si>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</si>
  <si>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</si>
  <si>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</si>
  <si>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</si>
  <si>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</si>
  <si>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</si>
  <si>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</si>
  <si>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</si>
  <si>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</si>
  <si>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</si>
  <si>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</si>
  <si>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</si>
  <si>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</si>
  <si>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</si>
  <si>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</si>
  <si>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</si>
  <si>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</si>
  <si>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</si>
  <si>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</si>
  <si>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</si>
  <si>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</si>
  <si>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</si>
  <si>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</si>
  <si>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</si>
  <si>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</si>
  <si>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</si>
  <si>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</si>
  <si>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</si>
  <si>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</si>
  <si>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</si>
  <si>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</si>
  <si>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</si>
  <si>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</si>
  <si>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</si>
  <si>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</si>
  <si>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</si>
  <si>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</si>
  <si>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</si>
  <si>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</si>
  <si>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</si>
  <si>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</si>
  <si>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</si>
  <si>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</si>
  <si>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</si>
  <si>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</si>
  <si>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</si>
  <si>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</si>
  <si>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</si>
  <si>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</si>
  <si>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</si>
  <si>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</si>
  <si>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</si>
  <si>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</si>
  <si>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</si>
  <si>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</si>
  <si>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</si>
  <si>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</si>
  <si>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</si>
  <si>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</si>
  <si>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</si>
  <si>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</si>
  <si>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</si>
  <si>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</si>
  <si>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</si>
  <si>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</si>
  <si>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</si>
  <si>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</si>
  <si>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</si>
  <si>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</si>
  <si>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</si>
  <si>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</si>
  <si>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</si>
  <si>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</si>
  <si>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</si>
  <si>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</si>
  <si>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</si>
  <si>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</si>
  <si>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</si>
  <si>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</si>
  <si>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</si>
  <si>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</si>
  <si>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</si>
  <si>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</si>
  <si>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</si>
  <si>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</si>
  <si>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</si>
  <si>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</si>
  <si>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</si>
  <si>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</si>
  <si>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</si>
  <si>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</si>
  <si>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</si>
  <si>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</si>
  <si>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</si>
  <si>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</si>
  <si>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</si>
  <si>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</si>
  <si>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</si>
  <si>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</si>
  <si>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</si>
  <si>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</si>
  <si>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</si>
  <si>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</si>
  <si>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</si>
  <si>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</si>
  <si>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</si>
  <si>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</si>
  <si>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</si>
  <si>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</si>
  <si>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</si>
  <si>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</si>
  <si>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</si>
  <si>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</si>
  <si>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</si>
  <si>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</si>
  <si>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</si>
  <si>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</si>
  <si>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</si>
  <si>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</si>
  <si>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</si>
  <si>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</si>
  <si>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</si>
  <si>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</si>
  <si>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</si>
  <si>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</si>
  <si>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</si>
  <si>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</si>
  <si>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</si>
  <si>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</si>
  <si>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</si>
  <si>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</si>
  <si>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</si>
  <si>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</si>
  <si>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</si>
  <si>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</si>
  <si>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</si>
  <si>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</si>
  <si>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</si>
  <si>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</si>
  <si>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</si>
  <si>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</si>
  <si>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</si>
  <si>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</si>
  <si>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</si>
  <si>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</si>
  <si>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</si>
  <si>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</si>
  <si>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</si>
  <si>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</si>
  <si>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</si>
  <si>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</si>
  <si>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</si>
  <si>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</si>
  <si>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</si>
  <si>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</si>
  <si>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</si>
  <si>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</si>
  <si>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</si>
  <si>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</si>
  <si>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</si>
  <si>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</si>
  <si>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</si>
  <si>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</si>
  <si>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</si>
  <si>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</si>
  <si>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</si>
  <si>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</si>
  <si>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</si>
  <si>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</si>
  <si>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</si>
  <si>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</si>
  <si>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</si>
  <si>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</si>
  <si>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</si>
  <si>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</si>
  <si>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</si>
  <si>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</si>
  <si>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</si>
  <si>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</si>
  <si>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</si>
  <si>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</si>
  <si>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</si>
  <si>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</si>
  <si>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</si>
  <si>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</si>
  <si>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</si>
  <si>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</si>
  <si>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</si>
  <si>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</si>
  <si>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</si>
  <si>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</si>
  <si>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</si>
  <si>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</si>
  <si>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</si>
  <si>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</si>
  <si>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</si>
  <si>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</si>
  <si>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</si>
  <si>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</si>
  <si>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</si>
  <si>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</si>
  <si>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</si>
  <si>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</si>
  <si>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</si>
  <si>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</si>
  <si>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</si>
  <si>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</si>
  <si>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</si>
  <si>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</si>
  <si>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</si>
  <si>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</si>
  <si>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</si>
  <si>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</si>
  <si>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</si>
  <si>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</si>
  <si>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</si>
  <si>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</si>
  <si>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</si>
  <si>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</si>
  <si>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</si>
  <si>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</si>
  <si>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</si>
  <si>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</si>
  <si>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</si>
  <si>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</si>
  <si>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</si>
  <si>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</si>
  <si>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</si>
  <si>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</si>
  <si>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</si>
  <si>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</si>
  <si>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</si>
  <si>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</si>
  <si>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</si>
  <si>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</si>
  <si>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</si>
  <si>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</si>
  <si>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</si>
  <si>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</si>
  <si>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</si>
  <si>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</si>
  <si>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</si>
  <si>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</si>
  <si>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</si>
  <si>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</si>
  <si>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</si>
  <si>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</si>
  <si>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</si>
  <si>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</si>
  <si>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</si>
  <si>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</si>
  <si>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</si>
  <si>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</si>
  <si>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</si>
  <si>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</si>
  <si>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</si>
  <si>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</si>
  <si>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</si>
  <si>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</si>
  <si>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</si>
  <si>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</si>
  <si>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</si>
  <si>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</si>
  <si>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</si>
  <si>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</si>
  <si>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</si>
  <si>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</si>
  <si>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</si>
  <si>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</si>
  <si>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</si>
  <si>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</si>
  <si>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</si>
  <si>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</si>
  <si>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</si>
  <si>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</si>
  <si>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</si>
  <si>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</si>
  <si>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</si>
  <si>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</si>
  <si>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</si>
  <si>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</si>
  <si>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</si>
  <si>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</si>
  <si>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</si>
  <si>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</si>
  <si>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</si>
  <si>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</si>
  <si>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</si>
  <si>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</si>
  <si>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</si>
  <si>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</si>
  <si>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</si>
  <si>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</si>
  <si>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</si>
  <si>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</si>
  <si>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</si>
  <si>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</si>
  <si>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</si>
  <si>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</si>
  <si>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</si>
  <si>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</si>
  <si>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</si>
  <si>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</si>
  <si>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</si>
  <si>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</si>
  <si>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</si>
  <si>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</si>
  <si>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</si>
  <si>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</si>
  <si>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</si>
  <si>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</si>
  <si>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</si>
  <si>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</si>
  <si>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</si>
  <si>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</si>
  <si>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</si>
  <si>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</si>
  <si>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</si>
  <si>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</si>
  <si>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</si>
  <si>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</si>
  <si>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</si>
  <si>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</si>
  <si>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</si>
  <si>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</si>
  <si>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</si>
  <si>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</si>
  <si>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</si>
  <si>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</si>
  <si>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</si>
  <si>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</si>
  <si>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</si>
  <si>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</si>
  <si>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</si>
  <si>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</si>
  <si>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</si>
  <si>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</si>
  <si>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</si>
  <si>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</si>
  <si>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</si>
  <si>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</si>
  <si>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</si>
  <si>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</si>
  <si>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</si>
  <si>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</si>
  <si>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</si>
  <si>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</si>
  <si>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</si>
  <si>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</si>
  <si>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</si>
  <si>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</si>
  <si>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</si>
  <si>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</si>
  <si>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</si>
  <si>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</si>
  <si>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</si>
  <si>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</si>
  <si>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</si>
  <si>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</si>
  <si>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</si>
  <si>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</si>
  <si>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</si>
  <si>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</si>
  <si>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</si>
  <si>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</si>
  <si>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</si>
  <si>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</si>
  <si>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</si>
  <si>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</si>
  <si>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</si>
  <si>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</si>
  <si>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</si>
  <si>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</si>
  <si>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</si>
  <si>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</si>
  <si>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</si>
  <si>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</si>
  <si>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</si>
  <si>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</si>
  <si>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</si>
  <si>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</si>
  <si>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</si>
  <si>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</si>
  <si>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</si>
  <si>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</si>
  <si>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</si>
  <si>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</si>
  <si>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</si>
  <si>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</si>
  <si>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</si>
  <si>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</si>
  <si>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</si>
  <si>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</si>
  <si>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</si>
  <si>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</si>
  <si>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</si>
  <si>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</si>
  <si>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</si>
  <si>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</si>
  <si>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</si>
  <si>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</si>
  <si>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</si>
  <si>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</si>
  <si>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</si>
  <si>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</si>
  <si>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</si>
  <si>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</si>
  <si>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</si>
  <si>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</si>
  <si>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</si>
  <si>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</si>
  <si>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</si>
  <si>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</si>
  <si>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</si>
  <si>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</si>
  <si>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</si>
  <si>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</si>
  <si>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</si>
  <si>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</si>
  <si>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</si>
  <si>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</si>
  <si>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</si>
  <si>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</si>
  <si>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</si>
  <si>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</si>
  <si>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</si>
  <si>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</si>
  <si>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</si>
  <si>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</si>
  <si>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</si>
  <si>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</si>
  <si>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</si>
  <si>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</si>
  <si>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</si>
  <si>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</si>
  <si>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</si>
  <si>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</si>
  <si>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</si>
  <si>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</si>
  <si>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</si>
  <si>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</si>
  <si>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</si>
  <si>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</si>
  <si>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</si>
  <si>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</si>
  <si>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</si>
  <si>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</si>
  <si>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</si>
  <si>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</si>
  <si>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</si>
  <si>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</si>
  <si>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</si>
  <si>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</si>
  <si>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</si>
  <si>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</si>
  <si>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</si>
  <si>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</si>
  <si>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</si>
  <si>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</si>
  <si>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</si>
  <si>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</si>
  <si>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</si>
  <si>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</si>
  <si>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</si>
  <si>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</si>
  <si>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</si>
  <si>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</si>
  <si>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</si>
  <si>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</si>
  <si>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</si>
  <si>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</si>
  <si>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</si>
  <si>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</si>
  <si>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</si>
  <si>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</si>
  <si>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</si>
  <si>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</si>
  <si>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</si>
  <si>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</si>
  <si>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</si>
  <si>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</si>
  <si>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</si>
  <si>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</si>
  <si>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</si>
  <si>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</si>
  <si>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</si>
  <si>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</si>
  <si>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</si>
  <si>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</si>
  <si>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</si>
  <si>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</si>
  <si>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</si>
  <si>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</si>
  <si>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</si>
  <si>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</si>
  <si>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</si>
  <si>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</si>
  <si>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</si>
  <si>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</si>
  <si>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</si>
  <si>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</si>
  <si>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</si>
  <si>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</si>
  <si>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</si>
  <si>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</si>
  <si>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</si>
  <si>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</si>
  <si>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</si>
  <si>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</si>
  <si>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</si>
  <si>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</si>
  <si>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</si>
  <si>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</si>
  <si>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</si>
  <si>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</si>
  <si>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</si>
  <si>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</si>
  <si>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</si>
  <si>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</si>
  <si>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</si>
  <si>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</si>
  <si>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</si>
  <si>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</si>
  <si>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</si>
  <si>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</si>
  <si>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</si>
  <si>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</si>
  <si>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</si>
  <si>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</si>
  <si>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</si>
  <si>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</si>
  <si>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</si>
  <si>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</si>
  <si>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</si>
  <si>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</si>
  <si>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</si>
  <si>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</si>
  <si>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</si>
  <si>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</si>
  <si>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</si>
  <si>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</si>
  <si>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</si>
  <si>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</si>
  <si>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</si>
  <si>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</si>
  <si>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</si>
  <si>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</si>
  <si>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</si>
  <si>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</si>
  <si>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</si>
  <si>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</si>
  <si>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</si>
  <si>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</si>
  <si>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</si>
  <si>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</si>
  <si>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</si>
  <si>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</si>
  <si>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</si>
  <si>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</si>
  <si>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</si>
  <si>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</si>
  <si>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</si>
  <si>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</si>
  <si>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</si>
  <si>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</si>
  <si>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</si>
  <si>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</si>
  <si>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</si>
  <si>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</si>
  <si>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</si>
  <si>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</si>
  <si>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</si>
  <si>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</si>
  <si>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</si>
  <si>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</si>
  <si>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</si>
  <si>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</si>
  <si>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</si>
  <si>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</si>
  <si>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</si>
  <si>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</si>
  <si>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</si>
  <si>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</si>
  <si>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</si>
  <si>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</si>
  <si>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</si>
  <si>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</si>
  <si>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</si>
  <si>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</si>
  <si>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</si>
  <si>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</si>
  <si>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</si>
  <si>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</si>
  <si>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</si>
  <si>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</si>
  <si>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</si>
  <si>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</si>
  <si>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</si>
  <si>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</si>
  <si>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</si>
  <si>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</si>
  <si>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</si>
  <si>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</si>
  <si>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</si>
  <si>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</si>
  <si>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</si>
  <si>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</si>
  <si>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</si>
  <si>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</si>
  <si>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</si>
  <si>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</si>
  <si>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</si>
  <si>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</si>
  <si>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</si>
  <si>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</si>
  <si>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</si>
  <si>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</si>
  <si>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</si>
  <si>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</si>
  <si>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</si>
  <si>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</si>
  <si>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</si>
  <si>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</si>
  <si>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</si>
  <si>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</si>
  <si>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</si>
  <si>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</si>
  <si>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</si>
  <si>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</si>
  <si>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</si>
  <si>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</si>
  <si>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</si>
  <si>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</si>
  <si>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</si>
  <si>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</si>
  <si>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</si>
  <si>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</si>
  <si>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</si>
  <si>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</si>
  <si>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</si>
  <si>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</si>
  <si>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</si>
  <si>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</si>
  <si>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</si>
  <si>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</si>
  <si>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</si>
  <si>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</si>
  <si>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</si>
  <si>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</si>
  <si>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</si>
  <si>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</si>
  <si>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</si>
  <si>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</si>
  <si>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</si>
  <si>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</si>
  <si>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</si>
  <si>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</si>
  <si>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</si>
  <si>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</si>
  <si>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</si>
  <si>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</si>
  <si>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</si>
  <si>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</si>
  <si>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</si>
  <si>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</si>
  <si>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</si>
  <si>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</si>
  <si>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</si>
  <si>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</si>
  <si>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</si>
  <si>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</si>
  <si>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</si>
  <si>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</si>
  <si>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</si>
  <si>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</si>
  <si>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</si>
  <si>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</si>
  <si>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</si>
  <si>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</si>
  <si>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</si>
  <si>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</si>
  <si>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</si>
  <si>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</si>
  <si>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</si>
  <si>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</si>
  <si>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</si>
  <si>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</si>
  <si>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</si>
  <si>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</si>
  <si>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</si>
  <si>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</si>
  <si>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</si>
  <si>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</si>
  <si>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</si>
  <si>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</si>
  <si>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</si>
  <si>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</si>
  <si>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</si>
  <si>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</si>
  <si>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</si>
  <si>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</si>
  <si>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</si>
  <si>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</si>
  <si>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</si>
  <si>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</si>
  <si>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</si>
  <si>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</si>
  <si>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</si>
  <si>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</si>
  <si>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</si>
  <si>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</si>
  <si>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</si>
  <si>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</si>
  <si>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</si>
  <si>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</si>
  <si>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</si>
  <si>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</si>
  <si>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</si>
  <si>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</si>
  <si>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</si>
  <si>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</si>
  <si>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</si>
  <si>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</si>
  <si>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</si>
  <si>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</si>
  <si>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</si>
  <si>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</si>
  <si>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</si>
  <si>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</si>
  <si>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</si>
  <si>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</si>
  <si>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</si>
  <si>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</si>
  <si>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</si>
  <si>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</si>
  <si>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</si>
  <si>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</si>
  <si>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</si>
  <si>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</si>
  <si>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</si>
  <si>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</si>
  <si>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</si>
  <si>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</si>
  <si>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</si>
  <si>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</si>
  <si>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</si>
  <si>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</si>
  <si>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</si>
  <si>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</si>
  <si>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</si>
  <si>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</si>
  <si>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</si>
  <si>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</si>
  <si>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</si>
  <si>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</si>
  <si>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</si>
  <si>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</si>
  <si>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</si>
  <si>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</si>
  <si>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</si>
  <si>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</si>
  <si>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</si>
  <si>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</si>
  <si>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</si>
  <si>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</si>
  <si>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</si>
  <si>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</si>
  <si>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</si>
  <si>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</si>
  <si>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</si>
  <si>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</si>
  <si>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</si>
  <si>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</si>
  <si>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</si>
  <si>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</si>
  <si>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</si>
  <si>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</si>
  <si>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</si>
  <si>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</si>
  <si>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</si>
  <si>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</si>
  <si>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</si>
  <si>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</si>
  <si>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</si>
  <si>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</si>
  <si>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</si>
  <si>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</si>
  <si>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</si>
  <si>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</si>
  <si>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</si>
  <si>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</si>
  <si>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</si>
  <si>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</si>
  <si>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</si>
  <si>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</si>
  <si>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</si>
  <si>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</si>
  <si>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</si>
  <si>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</si>
  <si>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</si>
  <si>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</si>
  <si>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</si>
  <si>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</si>
  <si>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</si>
  <si>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</si>
  <si>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</si>
  <si>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</si>
  <si>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</si>
  <si>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</si>
  <si>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</si>
  <si>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</si>
  <si>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</si>
  <si>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</si>
  <si>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</si>
  <si>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</si>
  <si>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</si>
  <si>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</si>
  <si>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</si>
  <si>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</si>
  <si>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</si>
  <si>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</si>
  <si>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</si>
  <si>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</si>
  <si>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</si>
  <si>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</si>
  <si>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</si>
  <si>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</si>
  <si>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</si>
  <si>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</si>
  <si>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</si>
  <si>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</si>
  <si>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</si>
  <si>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</si>
  <si>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</si>
  <si>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</si>
  <si>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</si>
  <si>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</si>
  <si>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</si>
  <si>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</si>
  <si>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</si>
  <si>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</si>
  <si>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</si>
  <si>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</si>
  <si>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</si>
  <si>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</si>
  <si>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</si>
  <si>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</si>
  <si>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</si>
  <si>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</si>
  <si>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</si>
  <si>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</si>
  <si>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</si>
  <si>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</si>
  <si>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</si>
  <si>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</si>
  <si>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</si>
  <si>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</si>
  <si>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</si>
  <si>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</si>
  <si>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</si>
  <si>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</si>
  <si>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</si>
  <si>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</si>
  <si>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</si>
  <si>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</si>
  <si>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</si>
  <si>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</si>
  <si>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</si>
  <si>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</si>
  <si>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</si>
  <si>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</si>
  <si>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</si>
  <si>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</si>
  <si>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</si>
  <si>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</si>
  <si>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</si>
  <si>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</si>
  <si>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</si>
  <si>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</si>
  <si>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</si>
  <si>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</si>
  <si>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</si>
  <si>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</si>
  <si>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</si>
  <si>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</si>
  <si>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</si>
  <si>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</si>
  <si>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</si>
  <si>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</si>
  <si>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</si>
  <si>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</si>
  <si>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</si>
  <si>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</si>
  <si>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</si>
  <si>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</si>
  <si>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</si>
  <si>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</si>
  <si>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</si>
  <si>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</si>
  <si>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</si>
  <si>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</si>
  <si>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</si>
  <si>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</si>
  <si>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</si>
  <si>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</si>
  <si>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</si>
  <si>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</si>
  <si>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</si>
  <si>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</si>
  <si>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</si>
  <si>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</si>
  <si>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</si>
  <si>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</si>
  <si>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</si>
  <si>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</si>
  <si>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</si>
  <si>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</si>
  <si>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</si>
  <si>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</si>
  <si>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</si>
  <si>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</si>
  <si>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</si>
  <si>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</si>
  <si>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</si>
  <si>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</si>
  <si>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</si>
  <si>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</si>
  <si>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</si>
  <si>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</si>
  <si>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</si>
  <si>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</si>
  <si>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</si>
  <si>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</si>
  <si>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</si>
  <si>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</si>
  <si>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</si>
  <si>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</si>
  <si>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</si>
  <si>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</si>
  <si>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</si>
  <si>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</si>
  <si>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</si>
  <si>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</si>
  <si>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</si>
  <si>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</si>
  <si>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</si>
  <si>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</si>
  <si>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</si>
  <si>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</si>
  <si>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</si>
  <si>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</si>
  <si>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</si>
  <si>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</si>
  <si>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</si>
  <si>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</si>
  <si>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</si>
  <si>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</si>
  <si>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</si>
  <si>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</si>
  <si>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</si>
  <si>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</si>
  <si>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</si>
  <si>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</si>
  <si>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</si>
  <si>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</si>
  <si>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</si>
  <si>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</si>
  <si>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</si>
  <si>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</si>
  <si>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</si>
  <si>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</si>
  <si>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</si>
  <si>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</si>
  <si>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</si>
  <si>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</si>
  <si>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</si>
  <si>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</si>
  <si>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</si>
  <si>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</si>
  <si>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</si>
  <si>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</si>
  <si>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</si>
  <si>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</si>
  <si>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</si>
  <si>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</si>
  <si>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</si>
  <si>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</si>
  <si>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</si>
  <si>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</si>
  <si>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</si>
  <si>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</si>
  <si>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</si>
  <si>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</si>
  <si>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</si>
  <si>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</si>
  <si>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</si>
  <si>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</si>
  <si>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</si>
  <si>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</si>
  <si>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</si>
  <si>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</si>
  <si>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</si>
  <si>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</si>
  <si>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</si>
  <si>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</si>
  <si>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</si>
  <si>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</si>
  <si>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</si>
  <si>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</si>
  <si>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</si>
  <si>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</si>
  <si>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</si>
  <si>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</si>
  <si>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</si>
  <si>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</si>
  <si>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</si>
  <si>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</si>
  <si>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</si>
  <si>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</si>
  <si>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</si>
  <si>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</si>
  <si>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</si>
  <si>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</si>
  <si>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</si>
  <si>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</si>
  <si>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</si>
  <si>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</si>
  <si>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</si>
  <si>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</si>
  <si>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</si>
  <si>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</si>
  <si>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</si>
  <si>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</si>
  <si>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</si>
  <si>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</si>
  <si>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</si>
  <si>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</si>
  <si>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</si>
  <si>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</si>
  <si>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</si>
  <si>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</si>
  <si>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</si>
  <si>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</si>
  <si>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</si>
  <si>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</si>
  <si>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</si>
  <si>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</si>
  <si>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</si>
  <si>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</si>
  <si>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</si>
  <si>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</si>
  <si>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</si>
  <si>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</si>
  <si>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</si>
  <si>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</si>
  <si>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</si>
  <si>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</si>
  <si>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</si>
  <si>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</si>
  <si>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</si>
  <si>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</si>
  <si>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</si>
  <si>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</si>
  <si>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</si>
  <si>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</si>
  <si>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</si>
  <si>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</si>
  <si>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</si>
  <si>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</si>
  <si>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</si>
  <si>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</si>
  <si>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</si>
  <si>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</si>
  <si>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</si>
  <si>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</si>
  <si>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</si>
  <si>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</si>
  <si>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</si>
  <si>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</si>
  <si>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</si>
  <si>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</si>
  <si>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</si>
  <si>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</si>
  <si>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</si>
  <si>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</si>
  <si>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</si>
  <si>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</si>
  <si>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</si>
  <si>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</si>
  <si>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</si>
  <si>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</si>
  <si>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</si>
  <si>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</si>
  <si>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</si>
  <si>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</si>
  <si>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</si>
  <si>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</si>
  <si>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</si>
  <si>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</si>
  <si>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</si>
  <si>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</si>
  <si>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</si>
  <si>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</si>
  <si>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</si>
  <si>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</si>
  <si>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</si>
  <si>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</si>
  <si>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</si>
  <si>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</si>
  <si>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</si>
  <si>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</si>
  <si>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</si>
  <si>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</si>
  <si>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</si>
  <si>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</si>
  <si>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</si>
  <si>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</si>
  <si>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</si>
  <si>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</si>
  <si>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</si>
  <si>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</si>
  <si>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</si>
  <si>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</si>
  <si>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</si>
  <si>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</si>
  <si>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</si>
  <si>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</si>
  <si>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</si>
  <si>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</si>
  <si>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</si>
  <si>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</si>
  <si>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</si>
  <si>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</si>
  <si>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</si>
  <si>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</si>
  <si>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</si>
  <si>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</si>
  <si>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</si>
  <si>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</si>
  <si>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</si>
  <si>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</si>
  <si>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</si>
  <si>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</si>
  <si>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</si>
  <si>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</si>
  <si>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</si>
  <si>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</si>
  <si>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</si>
  <si>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</si>
  <si>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</si>
  <si>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</si>
  <si>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</si>
  <si>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</si>
  <si>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</si>
  <si>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</si>
  <si>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</si>
  <si>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</si>
  <si>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</si>
  <si>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</si>
  <si>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</si>
  <si>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</si>
  <si>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</si>
  <si>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</si>
  <si>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</si>
  <si>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</si>
  <si>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</si>
  <si>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</si>
  <si>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</si>
  <si>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</si>
  <si>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</si>
  <si>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</si>
  <si>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</si>
  <si>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</si>
  <si>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</si>
  <si>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</si>
  <si>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</si>
  <si>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</si>
  <si>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</si>
  <si>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</si>
  <si>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</si>
  <si>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</si>
  <si>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</si>
  <si>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</si>
  <si>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</si>
  <si>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</si>
  <si>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</si>
  <si>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</si>
  <si>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</si>
  <si>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</si>
  <si>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</si>
  <si>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</si>
  <si>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</si>
  <si>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</si>
  <si>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</si>
  <si>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</si>
  <si>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</si>
  <si>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</si>
  <si>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</si>
  <si>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</si>
  <si>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</si>
  <si>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</si>
  <si>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</si>
  <si>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</si>
  <si>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</si>
  <si>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</si>
  <si>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</si>
  <si>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</si>
  <si>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</si>
  <si>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</si>
  <si>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</si>
  <si>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</si>
  <si>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</si>
  <si>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</si>
  <si>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</si>
  <si>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</si>
  <si>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</si>
  <si>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</si>
  <si>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</si>
  <si>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</si>
  <si>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</si>
  <si>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</si>
  <si>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</si>
  <si>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</si>
  <si>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</si>
  <si>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</si>
  <si>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</si>
  <si>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</si>
  <si>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</si>
  <si>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</si>
  <si>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</si>
  <si>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</si>
  <si>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</si>
  <si>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</si>
  <si>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</si>
  <si>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</si>
  <si>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</si>
  <si>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</si>
  <si>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</si>
  <si>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</si>
  <si>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</si>
  <si>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</si>
  <si>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</si>
  <si>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</si>
  <si>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</si>
  <si>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</si>
  <si>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</si>
  <si>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</si>
  <si>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</si>
  <si>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</si>
  <si>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</si>
  <si>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</si>
  <si>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</si>
  <si>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</si>
  <si>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</si>
  <si>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</si>
  <si>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</si>
  <si>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</si>
  <si>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</si>
  <si>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</si>
  <si>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</si>
  <si>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</si>
  <si>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</si>
  <si>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</si>
  <si>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</si>
  <si>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</si>
  <si>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</si>
  <si>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</si>
  <si>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</si>
  <si>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</si>
  <si>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</si>
  <si>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</si>
  <si>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</si>
  <si>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</si>
  <si>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</si>
  <si>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</si>
  <si>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</si>
  <si>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</si>
  <si>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</si>
  <si>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</si>
  <si>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</si>
  <si>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</si>
  <si>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</si>
  <si>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</si>
  <si>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</si>
  <si>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</si>
  <si>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</si>
  <si>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</si>
  <si>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</si>
  <si>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</si>
  <si>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</si>
  <si>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</si>
  <si>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</si>
  <si>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</si>
  <si>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</si>
  <si>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</si>
  <si>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</si>
  <si>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</si>
  <si>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</si>
  <si>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</si>
  <si>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</si>
  <si>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</si>
  <si>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</si>
  <si>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</si>
  <si>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</si>
  <si>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</si>
  <si>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</si>
  <si>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</si>
  <si>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</si>
  <si>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</si>
  <si>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</si>
  <si>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</si>
  <si>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</si>
  <si>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</si>
  <si>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</si>
  <si>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</si>
  <si>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</si>
  <si>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</si>
  <si>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</si>
  <si>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</si>
  <si>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</si>
  <si>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</si>
  <si>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</si>
  <si>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</si>
  <si>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</si>
  <si>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</si>
  <si>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</si>
  <si>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</si>
  <si>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</si>
  <si>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</si>
  <si>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</si>
  <si>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</si>
  <si>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</si>
  <si>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</si>
  <si>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</si>
  <si>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</si>
  <si>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</si>
  <si>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</si>
  <si>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</si>
  <si>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</si>
  <si>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</si>
  <si>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</si>
  <si>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</si>
  <si>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</si>
  <si>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</si>
  <si>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</si>
  <si>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</si>
  <si>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</si>
  <si>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</si>
  <si>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</si>
  <si>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</si>
  <si>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</si>
  <si>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</si>
  <si>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</si>
  <si>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</si>
  <si>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</si>
  <si>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</si>
  <si>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</si>
  <si>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</si>
  <si>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</si>
  <si>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</si>
  <si>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</si>
  <si>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</si>
  <si>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</si>
  <si>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</si>
  <si>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</si>
  <si>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</si>
  <si>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</si>
  <si>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</si>
  <si>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</si>
  <si>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</si>
  <si>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</si>
  <si>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</si>
  <si>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</si>
  <si>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</si>
  <si>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</si>
  <si>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</si>
  <si>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</si>
  <si>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</si>
  <si>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</si>
  <si>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</si>
  <si>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</si>
  <si>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</si>
  <si>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</si>
  <si>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</si>
  <si>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</si>
  <si>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</si>
  <si>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</si>
  <si>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</si>
  <si>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</si>
  <si>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</si>
  <si>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</si>
  <si>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</si>
  <si>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</si>
  <si>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</si>
  <si>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</si>
  <si>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</si>
  <si>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</si>
  <si>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</si>
  <si>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</si>
  <si>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</si>
  <si>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</si>
  <si>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</si>
  <si>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</si>
  <si>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</si>
  <si>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</si>
  <si>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</si>
  <si>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</si>
  <si>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</si>
  <si>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</si>
  <si>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</si>
  <si>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</si>
  <si>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</si>
  <si>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</si>
  <si>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</si>
  <si>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</si>
  <si>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</si>
  <si>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</si>
  <si>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</si>
  <si>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</si>
  <si>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</si>
  <si>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</si>
  <si>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</si>
  <si>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</si>
  <si>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</si>
  <si>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</si>
  <si>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</si>
  <si>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</si>
  <si>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</si>
  <si>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</si>
  <si>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</si>
  <si>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</si>
  <si>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</si>
  <si>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</si>
  <si>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</si>
  <si>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</si>
  <si>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</si>
  <si>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</si>
  <si>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</si>
  <si>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</si>
  <si>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</si>
  <si>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</si>
  <si>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</si>
  <si>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</si>
  <si>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</si>
  <si>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</si>
  <si>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</si>
  <si>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</si>
  <si>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</si>
  <si>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</si>
  <si>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</si>
  <si>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</si>
  <si>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</si>
  <si>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</si>
  <si>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</si>
  <si>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</si>
  <si>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</si>
  <si>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</si>
  <si>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</si>
  <si>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</si>
  <si>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</si>
  <si>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</si>
  <si>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</si>
  <si>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</si>
  <si>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</si>
  <si>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</si>
  <si>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</si>
  <si>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</si>
  <si>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</si>
  <si>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</si>
  <si>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</si>
  <si>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</si>
  <si>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</si>
  <si>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</si>
  <si>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</si>
  <si>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</si>
  <si>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</si>
  <si>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</si>
  <si>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</si>
  <si>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</si>
  <si>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</si>
  <si>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</si>
  <si>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</si>
  <si>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</si>
  <si>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</si>
  <si>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</si>
  <si>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</si>
  <si>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</si>
  <si>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</si>
  <si>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</si>
  <si>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</si>
  <si>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</si>
  <si>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</si>
  <si>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</si>
  <si>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</si>
  <si>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</si>
  <si>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</si>
  <si>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</si>
  <si>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</si>
  <si>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</si>
  <si>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</si>
  <si>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</si>
  <si>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</si>
  <si>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</si>
  <si>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</si>
  <si>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</si>
  <si>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</si>
  <si>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</si>
  <si>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</si>
  <si>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</si>
  <si>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</si>
  <si>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</si>
  <si>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</si>
  <si>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</si>
  <si>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</si>
  <si>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</si>
  <si>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</si>
  <si>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</si>
  <si>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</si>
  <si>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</si>
  <si>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</si>
  <si>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</si>
  <si>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</si>
  <si>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</si>
  <si>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</si>
  <si>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</si>
  <si>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</si>
  <si>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</si>
  <si>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</si>
  <si>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</si>
  <si>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</si>
  <si>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</si>
  <si>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</si>
  <si>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</si>
  <si>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</si>
  <si>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</si>
  <si>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</si>
  <si>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</si>
  <si>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</si>
  <si>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</si>
  <si>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</si>
  <si>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</si>
  <si>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</si>
  <si>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</si>
  <si>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</si>
  <si>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</si>
  <si>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</si>
  <si>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</si>
  <si>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</si>
  <si>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</si>
  <si>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</si>
  <si>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</si>
  <si>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</si>
  <si>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</si>
  <si>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</si>
  <si>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</si>
  <si>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</si>
  <si>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</si>
  <si>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</si>
  <si>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</si>
  <si>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</si>
  <si>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</si>
  <si>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</si>
  <si>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</si>
  <si>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</si>
  <si>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</si>
  <si>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</si>
  <si>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</si>
  <si>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</si>
  <si>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</si>
  <si>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</si>
  <si>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</si>
  <si>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</si>
  <si>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</si>
  <si>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</si>
  <si>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</si>
  <si>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</si>
  <si>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</si>
  <si>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</si>
  <si>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</si>
  <si>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</si>
  <si>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</si>
  <si>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</si>
  <si>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</si>
  <si>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</si>
  <si>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</si>
  <si>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</si>
  <si>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</si>
  <si>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</si>
  <si>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</si>
  <si>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</si>
  <si>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</si>
  <si>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</si>
  <si>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</si>
  <si>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</si>
  <si>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</si>
  <si>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</si>
  <si>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</si>
  <si>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</si>
  <si>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</si>
  <si>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</si>
  <si>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</si>
  <si>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</si>
  <si>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</si>
  <si>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</si>
  <si>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</si>
  <si>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</si>
  <si>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</si>
  <si>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</si>
  <si>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</si>
  <si>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</si>
  <si>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</si>
  <si>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</si>
  <si>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</si>
  <si>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</si>
  <si>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</si>
  <si>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</si>
  <si>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</si>
  <si>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</si>
  <si>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</si>
  <si>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</si>
  <si>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</si>
  <si>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</si>
  <si>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</si>
  <si>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</si>
  <si>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</si>
  <si>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</si>
  <si>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</si>
  <si>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</si>
  <si>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</si>
  <si>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</si>
  <si>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</si>
  <si>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</si>
  <si>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</si>
  <si>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</si>
  <si>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</si>
  <si>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</si>
  <si>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</si>
  <si>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</si>
  <si>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</si>
  <si>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</si>
  <si>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</si>
  <si>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</si>
  <si>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</si>
  <si>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</si>
  <si>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</si>
  <si>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</si>
  <si>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</si>
  <si>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</si>
  <si>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</si>
  <si>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</si>
  <si>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</si>
  <si>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</si>
  <si>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</si>
  <si>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</si>
  <si>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</si>
  <si>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</si>
  <si>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</si>
  <si>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</si>
  <si>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</si>
  <si>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</si>
  <si>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</si>
  <si>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</si>
  <si>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</si>
  <si>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</si>
  <si>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</si>
  <si>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</si>
  <si>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</si>
  <si>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</si>
  <si>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</si>
  <si>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</si>
  <si>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</si>
  <si>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</si>
  <si>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</si>
  <si>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</si>
  <si>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</si>
  <si>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</si>
  <si>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</si>
  <si>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</si>
  <si>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</si>
  <si>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</si>
  <si>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</si>
  <si>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</si>
  <si>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</si>
  <si>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</si>
  <si>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</si>
  <si>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</si>
  <si>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</si>
  <si>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</si>
  <si>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</si>
  <si>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</si>
  <si>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</si>
  <si>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</si>
  <si>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</si>
  <si>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</si>
  <si>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</si>
  <si>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</si>
  <si>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</si>
  <si>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</si>
  <si>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</si>
  <si>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</si>
  <si>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</si>
  <si>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</si>
  <si>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</si>
  <si>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</si>
  <si>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</si>
  <si>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</si>
  <si>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</si>
  <si>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</si>
  <si>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</si>
  <si>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</si>
  <si>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</si>
  <si>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</si>
  <si>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</si>
  <si>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</si>
  <si>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</si>
  <si>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</si>
  <si>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</si>
  <si>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</si>
  <si>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</si>
  <si>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</si>
  <si>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</si>
  <si>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</si>
  <si>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</si>
  <si>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</si>
  <si>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</si>
  <si>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</si>
  <si>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</si>
  <si>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</si>
  <si>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</si>
  <si>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</si>
  <si>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</si>
  <si>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</si>
  <si>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</si>
  <si>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</si>
  <si>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</si>
  <si>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</si>
  <si>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</si>
  <si>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</si>
  <si>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</si>
  <si>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</si>
  <si>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</si>
  <si>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</si>
  <si>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</si>
  <si>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</si>
  <si>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</si>
  <si>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</si>
  <si>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</si>
  <si>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</si>
  <si>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</si>
  <si>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</si>
  <si>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</si>
  <si>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</si>
  <si>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</si>
  <si>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</si>
  <si>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</si>
  <si>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</si>
  <si>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</si>
  <si>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</si>
  <si>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</si>
  <si>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</si>
  <si>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</si>
  <si>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</si>
  <si>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</si>
  <si>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</si>
  <si>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</si>
  <si>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</si>
  <si>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</si>
  <si>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</si>
  <si>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</si>
  <si>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</si>
  <si>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</si>
  <si>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</si>
  <si>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</si>
  <si>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</si>
  <si>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</si>
  <si>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</si>
  <si>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</si>
  <si>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</si>
  <si>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</si>
  <si>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</si>
  <si>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</si>
  <si>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</si>
  <si>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</si>
  <si>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</si>
  <si>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</si>
  <si>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</si>
  <si>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</si>
  <si>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</si>
  <si>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</si>
  <si>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</si>
  <si>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</si>
  <si>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</si>
  <si>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</si>
  <si>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</si>
  <si>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</si>
  <si>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</si>
  <si>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</si>
  <si>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</si>
  <si>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</si>
  <si>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</si>
  <si>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</si>
  <si>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</si>
  <si>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</si>
  <si>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</si>
  <si>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</si>
  <si>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</si>
  <si>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</si>
  <si>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</si>
  <si>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</si>
  <si>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</si>
  <si>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</si>
  <si>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</si>
  <si>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</si>
  <si>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</si>
  <si>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</si>
  <si>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</si>
  <si>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</si>
  <si>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</si>
  <si>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</si>
  <si>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</si>
  <si>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</si>
  <si>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</si>
  <si>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</si>
  <si>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</si>
  <si>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</si>
  <si>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</si>
  <si>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</si>
  <si>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</si>
  <si>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</si>
  <si>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</si>
  <si>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</si>
  <si>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</si>
  <si>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</si>
  <si>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</si>
  <si>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</si>
  <si>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</si>
  <si>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</si>
  <si>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</si>
  <si>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</si>
  <si>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</si>
  <si>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</si>
  <si>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</si>
  <si>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</si>
  <si>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</si>
  <si>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</si>
  <si>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</si>
  <si>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</si>
  <si>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</si>
  <si>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</si>
  <si>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</si>
  <si>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</si>
  <si>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</si>
  <si>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</si>
  <si>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</si>
  <si>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</si>
  <si>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</si>
  <si>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</si>
  <si>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</si>
  <si>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</si>
  <si>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</si>
  <si>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</si>
  <si>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</si>
  <si>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</si>
  <si>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</si>
  <si>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</si>
  <si>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</si>
  <si>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</si>
  <si>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</si>
  <si>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</si>
  <si>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</si>
  <si>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</si>
  <si>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</si>
  <si>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</si>
  <si>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</si>
  <si>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</si>
  <si>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</si>
  <si>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</si>
  <si>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</si>
  <si>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</si>
  <si>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</si>
  <si>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</si>
  <si>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</si>
  <si>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</si>
  <si>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</si>
  <si>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</si>
  <si>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</si>
  <si>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</si>
  <si>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</si>
  <si>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</si>
  <si>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</si>
  <si>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</si>
  <si>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</si>
  <si>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</si>
  <si>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</si>
  <si>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</si>
  <si>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</si>
  <si>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</si>
  <si>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</si>
  <si>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</si>
  <si>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</si>
  <si>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</si>
  <si>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</si>
  <si>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</si>
  <si>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</si>
  <si>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</si>
  <si>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</si>
  <si>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</si>
  <si>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</si>
  <si>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</si>
  <si>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</si>
  <si>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</si>
  <si>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</si>
  <si>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</si>
  <si>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</si>
  <si>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</si>
  <si>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</si>
  <si>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</si>
  <si>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</si>
  <si>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</si>
  <si>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</si>
  <si>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</si>
  <si>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</si>
  <si>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</si>
  <si>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</si>
  <si>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</si>
  <si>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</si>
  <si>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</si>
  <si>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</si>
  <si>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</si>
  <si>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</si>
  <si>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</si>
  <si>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</si>
  <si>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</si>
  <si>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</si>
  <si>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</si>
  <si>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</si>
  <si>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</si>
  <si>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</si>
  <si>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</si>
  <si>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</si>
  <si>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</si>
  <si>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</si>
  <si>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</si>
  <si>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</si>
  <si>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</si>
  <si>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</si>
  <si>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</si>
  <si>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</si>
  <si>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</si>
  <si>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</si>
  <si>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</si>
  <si>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</si>
  <si>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</si>
  <si>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</si>
  <si>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</si>
  <si>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</si>
  <si>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</si>
  <si>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</si>
  <si>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</si>
  <si>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</si>
  <si>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</si>
  <si>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</si>
  <si>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</si>
  <si>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</si>
  <si>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</si>
  <si>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</si>
  <si>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</si>
  <si>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</si>
  <si>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</si>
  <si>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</si>
  <si>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</si>
  <si>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</si>
  <si>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</si>
  <si>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</si>
  <si>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</si>
  <si>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</si>
  <si>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</si>
  <si>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</si>
  <si>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</si>
  <si>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</si>
  <si>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</si>
  <si>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</si>
  <si>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</si>
  <si>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</si>
  <si>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</si>
  <si>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</si>
  <si>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</si>
  <si>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</si>
  <si>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</si>
  <si>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</si>
  <si>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</si>
  <si>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</si>
  <si>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</si>
  <si>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</si>
  <si>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</si>
  <si>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</si>
  <si>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</si>
  <si>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</si>
  <si>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</si>
  <si>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</si>
  <si>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</si>
  <si>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</si>
  <si>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</si>
  <si>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</si>
  <si>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</si>
  <si>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</si>
  <si>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</si>
  <si>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</si>
  <si>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</si>
  <si>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</si>
  <si>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</si>
  <si>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</si>
  <si>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</si>
  <si>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</si>
  <si>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</si>
  <si>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</si>
  <si>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</si>
  <si>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</si>
  <si>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</si>
  <si>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</si>
  <si>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</si>
  <si>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</si>
  <si>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</si>
  <si>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</si>
  <si>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</si>
  <si>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</si>
  <si>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</si>
  <si>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</si>
  <si>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</si>
  <si>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</si>
  <si>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</si>
  <si>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</si>
  <si>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</si>
  <si>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</si>
  <si>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</si>
  <si>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</si>
  <si>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</si>
  <si>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</si>
  <si>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</si>
  <si>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</si>
  <si>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</si>
  <si>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</si>
  <si>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</si>
  <si>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</si>
  <si>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</si>
  <si>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</si>
  <si>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</si>
  <si>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</si>
  <si>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</si>
  <si>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</si>
  <si>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</si>
  <si>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</si>
  <si>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</si>
  <si>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</si>
  <si>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</si>
  <si>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</si>
  <si>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</si>
  <si>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</si>
  <si>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</si>
  <si>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</si>
  <si>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</si>
  <si>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</si>
  <si>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</si>
  <si>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</si>
  <si>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</si>
  <si>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</si>
  <si>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</si>
  <si>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</si>
  <si>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</si>
  <si>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</si>
  <si>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</si>
  <si>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</si>
  <si>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</si>
  <si>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</si>
  <si>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</si>
  <si>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</si>
  <si>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</si>
  <si>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</si>
  <si>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</si>
  <si>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</si>
  <si>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</si>
  <si>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</si>
  <si>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</si>
  <si>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</si>
  <si>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</si>
  <si>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</si>
  <si>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</si>
  <si>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</si>
  <si>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</si>
  <si>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</si>
  <si>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</si>
  <si>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</si>
  <si>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</si>
  <si>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</si>
  <si>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</si>
  <si>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</si>
  <si>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</si>
  <si>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</si>
  <si>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</si>
  <si>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</si>
  <si>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</si>
  <si>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</si>
  <si>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</si>
  <si>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</si>
  <si>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</si>
  <si>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</si>
  <si>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</si>
  <si>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</si>
  <si>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</si>
  <si>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</si>
  <si>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</si>
  <si>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</si>
  <si>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</si>
  <si>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</si>
  <si>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</si>
  <si>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</si>
  <si>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</si>
  <si>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</si>
  <si>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</si>
  <si>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</si>
  <si>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</si>
  <si>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</si>
  <si>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</si>
  <si>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</si>
  <si>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</si>
  <si>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</si>
  <si>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</si>
  <si>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</si>
  <si>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</si>
  <si>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</si>
  <si>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</si>
  <si>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</si>
  <si>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</si>
  <si>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</si>
  <si>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</si>
  <si>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</si>
  <si>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</si>
  <si>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</si>
  <si>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</si>
  <si>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</si>
  <si>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</si>
  <si>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</si>
  <si>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</si>
  <si>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</si>
  <si>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</si>
  <si>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</si>
  <si>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</si>
  <si>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</si>
  <si>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</si>
  <si>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</si>
  <si>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</si>
  <si>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</si>
  <si>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</si>
  <si>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</si>
  <si>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</si>
  <si>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</si>
  <si>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</si>
  <si>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</si>
  <si>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</si>
  <si>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</si>
  <si>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</si>
  <si>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</si>
  <si>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</si>
  <si>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</si>
  <si>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</si>
  <si>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</si>
  <si>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</si>
  <si>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</si>
  <si>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</si>
  <si>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</si>
  <si>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</si>
  <si>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</si>
  <si>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</si>
  <si>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</si>
  <si>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</si>
  <si>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</si>
  <si>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</si>
  <si>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</si>
  <si>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</si>
  <si>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</si>
  <si>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</si>
  <si>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</si>
  <si>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</si>
  <si>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</si>
  <si>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</si>
  <si>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</si>
  <si>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</si>
  <si>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</si>
  <si>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</si>
  <si>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</si>
  <si>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</si>
  <si>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</si>
  <si>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</si>
  <si>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</si>
  <si>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</si>
  <si>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</si>
  <si>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</si>
  <si>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</si>
  <si>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</si>
  <si>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</si>
  <si>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</si>
  <si>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</si>
  <si>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</si>
  <si>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</si>
  <si>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</si>
  <si>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</si>
  <si>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</si>
  <si>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</si>
  <si>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</si>
  <si>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</si>
  <si>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</si>
  <si>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</si>
  <si>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</si>
  <si>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</si>
  <si>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</si>
  <si>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</si>
  <si>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</si>
  <si>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</si>
  <si>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</si>
  <si>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</si>
  <si>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</si>
  <si>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</si>
  <si>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</si>
  <si>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</si>
  <si>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</si>
  <si>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</si>
  <si>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</si>
  <si>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</si>
  <si>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</si>
  <si>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</si>
  <si>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</si>
  <si>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</si>
  <si>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</si>
  <si>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</si>
  <si>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</si>
  <si>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</si>
  <si>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</si>
  <si>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</si>
  <si>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</si>
  <si>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</si>
  <si>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</si>
  <si>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</si>
  <si>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</si>
  <si>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</si>
  <si>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</si>
  <si>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</si>
  <si>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</si>
  <si>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</si>
  <si>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</si>
  <si>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</si>
  <si>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</si>
  <si>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</si>
  <si>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</si>
  <si>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</si>
  <si>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</si>
  <si>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</si>
  <si>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</si>
  <si>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</si>
  <si>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</si>
  <si>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</si>
  <si>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</si>
  <si>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</si>
  <si>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</si>
  <si>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</si>
  <si>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</si>
  <si>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</si>
  <si>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</si>
  <si>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</si>
  <si>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</si>
  <si>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</si>
  <si>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</si>
  <si>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</si>
  <si>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</si>
  <si>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</si>
  <si>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</si>
  <si>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</si>
  <si>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</si>
  <si>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</si>
  <si>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</si>
  <si>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</si>
  <si>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</si>
  <si>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</si>
  <si>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</si>
  <si>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</si>
  <si>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</si>
  <si>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</si>
  <si>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</si>
  <si>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</si>
  <si>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</si>
  <si>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</si>
  <si>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</si>
  <si>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</si>
  <si>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</si>
  <si>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</si>
  <si>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</si>
  <si>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</si>
  <si>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</si>
  <si>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</si>
  <si>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</si>
  <si>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</si>
  <si>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</si>
  <si>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</si>
  <si>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</si>
  <si>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</si>
  <si>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</si>
  <si>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</si>
  <si>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</si>
  <si>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</si>
  <si>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</si>
  <si>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</si>
  <si>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</si>
  <si>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</si>
  <si>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</si>
  <si>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</si>
  <si>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</si>
  <si>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</si>
  <si>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</si>
  <si>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</si>
  <si>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</si>
  <si>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</si>
  <si>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</si>
  <si>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</si>
  <si>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</si>
  <si>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</si>
  <si>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</si>
  <si>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</si>
  <si>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</si>
  <si>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</si>
  <si>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</si>
  <si>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</si>
  <si>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</si>
  <si>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</si>
  <si>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</si>
  <si>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</si>
  <si>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</si>
  <si>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</si>
  <si>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</si>
  <si>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</si>
  <si>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</si>
  <si>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</si>
  <si>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</si>
  <si>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</si>
  <si>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</si>
  <si>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</si>
  <si>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</si>
  <si>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</si>
  <si>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</si>
  <si>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</si>
  <si>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</si>
  <si>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</si>
  <si>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</si>
  <si>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</si>
  <si>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</si>
  <si>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</si>
  <si>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</si>
  <si>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</si>
  <si>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</si>
  <si>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</si>
  <si>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</si>
  <si>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</si>
  <si>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</si>
  <si>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</si>
  <si>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</si>
  <si>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</si>
  <si>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</si>
  <si>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</si>
  <si>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</si>
  <si>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</si>
  <si>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</si>
  <si>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</si>
  <si>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</si>
  <si>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</si>
  <si>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</si>
  <si>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</si>
  <si>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</si>
  <si>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</si>
  <si>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</si>
  <si>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</si>
  <si>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</si>
  <si>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</si>
  <si>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</si>
  <si>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</si>
  <si>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</si>
  <si>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</si>
  <si>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</si>
  <si>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</si>
  <si>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</si>
  <si>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</si>
  <si>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</si>
  <si>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</si>
  <si>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</si>
  <si>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</si>
  <si>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</si>
  <si>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</si>
  <si>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</si>
  <si>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</si>
  <si>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</si>
  <si>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</si>
  <si>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</si>
  <si>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</si>
  <si>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</si>
  <si>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</si>
  <si>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</si>
  <si>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</si>
  <si>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</si>
  <si>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</si>
  <si>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</si>
  <si>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</si>
  <si>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</si>
  <si>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</si>
  <si>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</si>
  <si>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</si>
  <si>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</si>
  <si>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</si>
  <si>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</si>
  <si>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</si>
  <si>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</si>
  <si>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</si>
  <si>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</si>
  <si>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</si>
  <si>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</si>
  <si>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</si>
  <si>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</si>
  <si>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</si>
  <si>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</si>
  <si>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</si>
  <si>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</si>
  <si>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</si>
  <si>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</si>
  <si>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</si>
  <si>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</si>
  <si>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</si>
  <si>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</si>
  <si>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</si>
  <si>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</si>
  <si>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</si>
  <si>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</si>
  <si>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</si>
  <si>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</si>
  <si>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</si>
  <si>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</si>
  <si>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</si>
  <si>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</si>
  <si>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</si>
  <si>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</si>
  <si>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</si>
  <si>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</si>
  <si>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</si>
  <si>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</si>
  <si>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</si>
  <si>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</si>
  <si>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</si>
  <si>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</si>
  <si>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</si>
  <si>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</si>
  <si>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</si>
  <si>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</si>
  <si>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</si>
  <si>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</si>
  <si>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</si>
  <si>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</si>
  <si>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</si>
  <si>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</si>
  <si>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</si>
  <si>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</si>
  <si>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</si>
  <si>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</si>
  <si>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</si>
  <si>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</si>
  <si>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</si>
  <si>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</si>
  <si>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</si>
  <si>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</si>
  <si>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</si>
  <si>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</si>
  <si>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</si>
  <si>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</si>
  <si>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</si>
  <si>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</si>
  <si>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</si>
  <si>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</si>
  <si>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</si>
  <si>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</si>
  <si>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</si>
  <si>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</si>
  <si>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</si>
  <si>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</si>
  <si>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</si>
  <si>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</si>
  <si>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</si>
  <si>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</si>
  <si>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</si>
  <si>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</si>
  <si>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</si>
  <si>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</si>
  <si>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</si>
  <si>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</si>
  <si>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</si>
  <si>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</si>
  <si>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</si>
  <si>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</si>
  <si>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</si>
  <si>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</si>
  <si>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</si>
  <si>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</si>
  <si>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</si>
  <si>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</si>
  <si>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</si>
  <si>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</si>
  <si>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</si>
  <si>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</si>
  <si>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</si>
  <si>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</si>
  <si>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</si>
  <si>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</si>
  <si>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</si>
  <si>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</si>
  <si>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</si>
  <si>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</si>
  <si>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</si>
  <si>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</si>
  <si>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</si>
  <si>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</si>
  <si>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</si>
  <si>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</si>
  <si>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</si>
  <si>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</si>
  <si>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</si>
  <si>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</si>
  <si>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</si>
  <si>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</si>
  <si>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</si>
  <si>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</si>
  <si>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</si>
  <si>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</si>
  <si>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</si>
  <si>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</si>
  <si>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</si>
  <si>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</si>
  <si>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</si>
  <si>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</si>
  <si>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</si>
  <si>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</si>
  <si>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</si>
  <si>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</si>
  <si>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</si>
  <si>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</si>
  <si>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</si>
  <si>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</si>
  <si>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</si>
  <si>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</si>
  <si>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</si>
  <si>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</si>
  <si>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</si>
  <si>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</si>
  <si>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</si>
  <si>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</si>
  <si>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</si>
  <si>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</si>
  <si>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</si>
  <si>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</si>
  <si>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</si>
  <si>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</si>
  <si>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</si>
  <si>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</si>
  <si>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</si>
  <si>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</si>
  <si>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</si>
  <si>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</si>
  <si>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</si>
  <si>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</si>
  <si>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</si>
  <si>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</si>
  <si>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</si>
  <si>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</si>
  <si>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</si>
  <si>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</si>
  <si>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</si>
  <si>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</si>
  <si>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</si>
  <si>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</si>
  <si>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</si>
  <si>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</si>
  <si>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</si>
  <si>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</si>
  <si>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</si>
  <si>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</si>
  <si>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</si>
  <si>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</si>
  <si>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</si>
  <si>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</si>
  <si>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</si>
  <si>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</si>
  <si>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</si>
  <si>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</si>
  <si>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</si>
  <si>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</si>
  <si>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</si>
  <si>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</si>
  <si>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</si>
  <si>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</si>
  <si>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</si>
  <si>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</si>
  <si>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</si>
  <si>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</si>
  <si>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</si>
  <si>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</si>
  <si>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</si>
  <si>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</si>
  <si>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</si>
  <si>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</si>
  <si>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</si>
  <si>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</si>
  <si>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</si>
  <si>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</si>
  <si>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</si>
  <si>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</si>
  <si>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</si>
  <si>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</si>
  <si>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</si>
  <si>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</si>
  <si>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</si>
  <si>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</si>
  <si>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</si>
  <si>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</si>
  <si>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</si>
  <si>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</si>
  <si>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</si>
  <si>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</si>
  <si>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</si>
  <si>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</si>
  <si>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</si>
  <si>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</si>
  <si>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</si>
  <si>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</si>
  <si>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</si>
  <si>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</si>
  <si>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</si>
  <si>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</si>
  <si>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</si>
  <si>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</si>
  <si>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</si>
  <si>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</si>
  <si>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</si>
  <si>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</si>
  <si>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</si>
  <si>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</si>
  <si>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</si>
  <si>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</si>
  <si>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</si>
  <si>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</si>
  <si>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</si>
  <si>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</si>
  <si>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</si>
  <si>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</si>
  <si>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</si>
  <si>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</si>
  <si>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</si>
  <si>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</si>
  <si>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</si>
  <si>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</si>
  <si>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</si>
  <si>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</si>
  <si>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</si>
  <si>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</si>
  <si>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</si>
  <si>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</si>
  <si>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</si>
  <si>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</si>
  <si>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</si>
  <si>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</si>
  <si>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</si>
  <si>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</si>
  <si>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</si>
  <si>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</si>
  <si>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</si>
  <si>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</si>
  <si>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</si>
  <si>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</si>
  <si>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</si>
  <si>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</si>
  <si>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</si>
  <si>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</si>
  <si>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</si>
  <si>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</si>
  <si>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</si>
  <si>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</si>
  <si>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</si>
  <si>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</si>
  <si>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</si>
  <si>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</si>
  <si>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</si>
  <si>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</si>
  <si>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</si>
  <si>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</si>
  <si>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</si>
  <si>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</si>
  <si>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</si>
  <si>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</si>
  <si>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</si>
  <si>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</si>
  <si>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</si>
  <si>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</si>
  <si>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</si>
  <si>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</si>
  <si>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</si>
  <si>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</si>
  <si>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</si>
  <si>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</si>
  <si>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</si>
  <si>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</si>
  <si>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</si>
  <si>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</si>
  <si>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</si>
  <si>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</si>
  <si>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</si>
  <si>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</si>
  <si>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</si>
  <si>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</si>
  <si>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</si>
  <si>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</si>
  <si>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</si>
  <si>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</si>
  <si>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</si>
  <si>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</si>
  <si>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</si>
  <si>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</si>
  <si>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</si>
  <si>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</si>
  <si>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</si>
  <si>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</si>
  <si>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</si>
  <si>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</si>
  <si>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</si>
  <si>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</si>
  <si>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</si>
  <si>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</si>
  <si>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</si>
  <si>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</si>
  <si>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</si>
  <si>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</si>
  <si>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</si>
  <si>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</si>
  <si>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</si>
  <si>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</si>
  <si>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</si>
  <si>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</si>
  <si>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</si>
  <si>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</si>
  <si>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</si>
  <si>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</si>
  <si>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</si>
  <si>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</si>
  <si>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</si>
  <si>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</si>
  <si>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</si>
  <si>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</si>
  <si>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</si>
  <si>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</si>
  <si>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</si>
  <si>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</si>
  <si>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</si>
  <si>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</si>
  <si>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</si>
  <si>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</si>
  <si>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</si>
  <si>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</si>
  <si>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</si>
  <si>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</si>
  <si>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</si>
  <si>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</si>
  <si>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</si>
  <si>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</si>
  <si>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</si>
  <si>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</si>
  <si>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</si>
  <si>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</si>
  <si>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</si>
  <si>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</si>
  <si>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</si>
  <si>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</si>
  <si>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</si>
  <si>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</si>
  <si>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</si>
  <si>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</si>
  <si>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</si>
  <si>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</si>
  <si>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</si>
  <si>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</si>
  <si>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</si>
  <si>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</si>
  <si>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</si>
  <si>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</si>
  <si>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</si>
  <si>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</si>
  <si>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</si>
  <si>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</si>
  <si>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</si>
  <si>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</si>
  <si>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</si>
  <si>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</si>
  <si>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</si>
  <si>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</si>
  <si>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</si>
  <si>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</si>
  <si>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</si>
  <si>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</si>
  <si>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</si>
  <si>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</si>
  <si>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</si>
  <si>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</si>
  <si>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</si>
  <si>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</si>
  <si>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</si>
  <si>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</si>
  <si>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</si>
  <si>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</si>
  <si>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</si>
  <si>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</si>
  <si>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</si>
  <si>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</si>
  <si>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</si>
  <si>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</si>
  <si>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</si>
  <si>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</si>
  <si>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</si>
  <si>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</si>
  <si>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</si>
  <si>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</si>
  <si>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</si>
  <si>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</si>
  <si>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</si>
  <si>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</si>
  <si>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</si>
  <si>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</si>
  <si>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</si>
  <si>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</si>
  <si>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</si>
  <si>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</si>
  <si>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</si>
  <si>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</si>
  <si>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</si>
  <si>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</si>
  <si>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</si>
  <si>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</si>
  <si>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</si>
  <si>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</si>
  <si>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</si>
  <si>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</si>
  <si>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</si>
  <si>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</si>
  <si>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</si>
  <si>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</si>
  <si>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</si>
  <si>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</si>
  <si>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</si>
  <si>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</si>
  <si>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</si>
  <si>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</si>
  <si>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</si>
  <si>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</si>
  <si>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</si>
  <si>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</si>
  <si>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</si>
  <si>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</si>
  <si>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</si>
  <si>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</si>
  <si>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</si>
  <si>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</si>
  <si>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</si>
  <si>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</si>
  <si>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</si>
  <si>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</si>
  <si>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</si>
  <si>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</si>
  <si>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</si>
  <si>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</si>
  <si>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</si>
  <si>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</si>
  <si>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</si>
  <si>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</si>
  <si>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</si>
  <si>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</si>
  <si>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</si>
  <si>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</si>
  <si>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</si>
  <si>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</si>
  <si>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</si>
  <si>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</si>
  <si>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</si>
  <si>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</si>
  <si>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</si>
  <si>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</si>
  <si>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</si>
  <si>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</si>
  <si>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</si>
  <si>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</si>
  <si>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</si>
  <si>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</si>
  <si>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</si>
  <si>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</si>
  <si>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</si>
  <si>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</si>
  <si>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</si>
  <si>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</si>
  <si>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</si>
  <si>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</si>
  <si>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</si>
  <si>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</si>
  <si>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</si>
  <si>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</si>
  <si>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</si>
  <si>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</si>
  <si>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</si>
  <si>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</si>
  <si>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</si>
  <si>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</si>
  <si>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</si>
  <si>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</si>
  <si>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</si>
  <si>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</si>
  <si>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</si>
  <si>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</si>
  <si>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</si>
  <si>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</si>
  <si>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</si>
  <si>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</si>
  <si>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</si>
  <si>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</si>
  <si>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</si>
  <si>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</si>
  <si>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</si>
  <si>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</si>
  <si>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</si>
  <si>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</si>
  <si>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</si>
  <si>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</si>
  <si>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</si>
  <si>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</si>
  <si>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</si>
  <si>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</si>
  <si>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</si>
  <si>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</si>
  <si>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</si>
  <si>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</si>
  <si>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</si>
  <si>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</si>
  <si>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</si>
  <si>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</si>
  <si>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</si>
  <si>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</si>
  <si>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</si>
  <si>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</si>
  <si>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</si>
  <si>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</si>
  <si>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</si>
  <si>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</si>
  <si>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</si>
  <si>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</si>
  <si>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</si>
  <si>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</si>
  <si>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</si>
  <si>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</si>
  <si>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</si>
  <si>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</si>
  <si>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</si>
  <si>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</si>
  <si>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</si>
  <si>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</si>
  <si>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</si>
  <si>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</si>
  <si>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</si>
  <si>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</si>
  <si>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</si>
  <si>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</si>
  <si>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</si>
  <si>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</si>
  <si>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</si>
  <si>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</si>
  <si>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</si>
  <si>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</si>
  <si>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</si>
  <si>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</si>
  <si>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</si>
  <si>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</si>
  <si>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</si>
  <si>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</si>
  <si>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</si>
  <si>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</si>
  <si>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</si>
  <si>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</si>
  <si>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</si>
  <si>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</si>
  <si>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</si>
  <si>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</si>
  <si>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</si>
  <si>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</si>
  <si>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</si>
  <si>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</si>
  <si>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</si>
  <si>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</si>
  <si>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</si>
  <si>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</si>
  <si>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</si>
  <si>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</si>
  <si>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</si>
  <si>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</si>
  <si>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</si>
  <si>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</si>
  <si>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</si>
  <si>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</si>
  <si>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</si>
  <si>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</si>
  <si>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</si>
  <si>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</si>
  <si>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</si>
  <si>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</si>
  <si>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</si>
  <si>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</si>
  <si>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</si>
  <si>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</si>
  <si>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</si>
  <si>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</si>
  <si>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</si>
  <si>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</si>
  <si>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</si>
  <si>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</si>
  <si>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</si>
  <si>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</si>
  <si>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</si>
  <si>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</si>
  <si>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</si>
  <si>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</si>
  <si>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</si>
  <si>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</si>
  <si>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</si>
  <si>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</si>
  <si>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</si>
  <si>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</si>
  <si>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</si>
  <si>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</si>
  <si>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</si>
  <si>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</si>
  <si>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</si>
  <si>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</si>
  <si>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</si>
  <si>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</si>
  <si>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</si>
  <si>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</si>
  <si>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</si>
  <si>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</si>
  <si>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</si>
  <si>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</si>
  <si>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</si>
  <si>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</si>
  <si>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</si>
  <si>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</si>
  <si>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</si>
  <si>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</si>
  <si>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</si>
  <si>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</si>
  <si>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</si>
  <si>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</si>
  <si>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</si>
  <si>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</si>
  <si>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</si>
  <si>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</si>
  <si>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</si>
  <si>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</si>
  <si>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</si>
  <si>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</si>
  <si>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</si>
  <si>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</si>
  <si>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</si>
  <si>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</si>
  <si>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</si>
  <si>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</si>
  <si>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</si>
  <si>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</si>
  <si>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</si>
  <si>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</si>
  <si>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</si>
  <si>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</si>
  <si>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</si>
  <si>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</si>
  <si>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</si>
  <si>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</si>
  <si>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</si>
  <si>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</si>
  <si>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</si>
  <si>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</si>
  <si>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</si>
  <si>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</si>
  <si>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</si>
  <si>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</si>
  <si>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</si>
  <si>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</si>
  <si>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</si>
  <si>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</si>
  <si>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</si>
  <si>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</si>
  <si>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</si>
  <si>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</si>
  <si>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</si>
  <si>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</si>
  <si>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</si>
  <si>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</si>
  <si>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</si>
  <si>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</si>
  <si>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</si>
  <si>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</si>
  <si>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</si>
  <si>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</si>
  <si>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</si>
  <si>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</si>
  <si>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</si>
  <si>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</si>
  <si>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</si>
  <si>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</si>
  <si>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</si>
  <si>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</si>
  <si>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</si>
  <si>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</si>
  <si>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</si>
  <si>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</si>
  <si>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</si>
  <si>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</si>
  <si>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</si>
  <si>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</si>
  <si>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</si>
  <si>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</si>
  <si>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</si>
  <si>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</si>
  <si>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</si>
  <si>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</si>
  <si>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</si>
  <si>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</si>
  <si>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</si>
  <si>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</si>
  <si>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</si>
  <si>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</si>
  <si>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</si>
  <si>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</si>
  <si>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</si>
  <si>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</si>
  <si>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</si>
  <si>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</si>
  <si>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</si>
  <si>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</si>
  <si>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</si>
  <si>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</si>
  <si>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</si>
  <si>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</si>
  <si>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</si>
  <si>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</si>
  <si>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</si>
  <si>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</si>
  <si>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</si>
  <si>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</si>
  <si>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</si>
  <si>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</si>
  <si>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</si>
  <si>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</si>
  <si>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</si>
  <si>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</si>
  <si>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</si>
  <si>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</si>
  <si>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</si>
  <si>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</si>
  <si>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</si>
  <si>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</si>
  <si>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</si>
  <si>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</si>
  <si>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</si>
  <si>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</si>
  <si>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</si>
  <si>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</si>
  <si>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</si>
  <si>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</si>
  <si>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</si>
  <si>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</si>
  <si>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</si>
  <si>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</si>
  <si>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</si>
  <si>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</si>
  <si>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</si>
  <si>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</si>
  <si>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</si>
  <si>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</si>
  <si>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</si>
  <si>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</si>
  <si>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</si>
  <si>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</si>
  <si>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</si>
  <si>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</si>
  <si>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</si>
  <si>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</si>
  <si>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</si>
  <si>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</si>
  <si>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</si>
  <si>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</si>
  <si>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</si>
  <si>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</si>
  <si>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</si>
  <si>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</si>
  <si>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</si>
  <si>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</si>
  <si>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</si>
  <si>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</si>
  <si>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</si>
  <si>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</si>
  <si>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</si>
  <si>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</si>
  <si>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</si>
  <si>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</si>
  <si>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</si>
  <si>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</si>
  <si>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</si>
  <si>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</si>
  <si>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</si>
  <si>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</si>
  <si>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</si>
  <si>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</si>
  <si>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</si>
  <si>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</si>
  <si>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</si>
  <si>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</si>
  <si>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</si>
  <si>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</si>
  <si>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</si>
  <si>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</si>
  <si>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</si>
  <si>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</si>
  <si>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</si>
  <si>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</si>
  <si>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</si>
  <si>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</si>
  <si>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</si>
  <si>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</si>
  <si>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</si>
  <si>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</si>
  <si>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</si>
  <si>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</si>
  <si>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</si>
  <si>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</si>
  <si>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</si>
  <si>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</si>
  <si>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</si>
  <si>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</si>
  <si>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</si>
  <si>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</si>
  <si>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</si>
  <si>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</si>
  <si>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</si>
  <si>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</si>
  <si>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</si>
  <si>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</si>
  <si>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</si>
  <si>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</si>
  <si>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</si>
  <si>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</si>
  <si>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</si>
  <si>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</si>
  <si>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</si>
  <si>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</si>
  <si>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</si>
  <si>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</si>
  <si>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</si>
  <si>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</si>
  <si>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</si>
  <si>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</si>
  <si>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</si>
  <si>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</si>
  <si>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</si>
  <si>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</si>
  <si>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</si>
  <si>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</si>
  <si>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</si>
  <si>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</si>
  <si>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</si>
  <si>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</si>
  <si>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</si>
  <si>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</si>
  <si>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</si>
  <si>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</si>
  <si>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</si>
  <si>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</si>
  <si>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</si>
  <si>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</si>
  <si>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</si>
  <si>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</si>
  <si>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</si>
  <si>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</si>
  <si>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</si>
  <si>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</si>
  <si>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</si>
  <si>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</si>
  <si>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</si>
  <si>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</si>
  <si>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</si>
  <si>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</si>
  <si>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</si>
  <si>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</si>
  <si>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</si>
  <si>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</si>
  <si>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</si>
  <si>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</si>
  <si>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</si>
  <si>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</si>
  <si>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</si>
  <si>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</si>
  <si>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</si>
  <si>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</si>
  <si>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</si>
  <si>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</si>
  <si>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</si>
  <si>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</si>
  <si>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</si>
  <si>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</si>
  <si>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</si>
  <si>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</si>
  <si>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</si>
  <si>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</si>
  <si>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</si>
  <si>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</si>
  <si>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</si>
  <si>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</si>
  <si>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</si>
  <si>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</si>
  <si>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</si>
  <si>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</si>
  <si>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</si>
  <si>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</si>
  <si>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</si>
  <si>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</si>
  <si>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</si>
  <si>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</si>
  <si>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</si>
  <si>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</si>
  <si>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</si>
  <si>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</si>
  <si>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</si>
  <si>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</si>
  <si>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</si>
  <si>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</si>
  <si>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</si>
  <si>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</si>
  <si>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</si>
  <si>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</si>
  <si>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</si>
  <si>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</si>
  <si>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</si>
  <si>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</si>
  <si>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</si>
  <si>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</si>
  <si>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</si>
  <si>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</si>
  <si>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</si>
  <si>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</si>
  <si>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</si>
  <si>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</si>
  <si>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</si>
  <si>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</si>
  <si>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</si>
  <si>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</si>
  <si>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</si>
  <si>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</si>
  <si>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</si>
  <si>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</si>
  <si>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</si>
  <si>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</si>
  <si>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</si>
  <si>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</si>
  <si>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</si>
  <si>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</si>
  <si>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</si>
  <si>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</si>
  <si>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</si>
  <si>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</si>
  <si>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</si>
  <si>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</si>
  <si>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</si>
  <si>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</si>
  <si>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</si>
  <si>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</si>
  <si>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</si>
  <si>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</si>
  <si>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</si>
  <si>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</si>
  <si>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</si>
  <si>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</si>
  <si>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</si>
  <si>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</si>
  <si>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</si>
  <si>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</si>
  <si>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</si>
  <si>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</si>
  <si>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</si>
  <si>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</si>
  <si>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</si>
  <si>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</si>
  <si>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</si>
  <si>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</si>
  <si>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</si>
  <si>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</si>
  <si>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</si>
  <si>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</si>
  <si>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</si>
  <si>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</si>
  <si>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</si>
  <si>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</si>
  <si>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</si>
  <si>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</si>
  <si>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</si>
  <si>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</si>
  <si>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</si>
  <si>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</si>
  <si>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</si>
  <si>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</si>
  <si>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</si>
  <si>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</si>
  <si>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</si>
  <si>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</si>
  <si>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</si>
  <si>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</si>
  <si>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</si>
  <si>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</si>
  <si>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</si>
  <si>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</si>
  <si>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</si>
  <si>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</si>
  <si>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</si>
  <si>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</si>
  <si>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</si>
  <si>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</si>
  <si>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</si>
  <si>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</si>
  <si>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</si>
  <si>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</si>
  <si>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</si>
  <si>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</si>
  <si>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</si>
  <si>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</si>
  <si>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</si>
  <si>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</si>
  <si>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</si>
  <si>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</si>
  <si>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</si>
  <si>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</si>
  <si>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</si>
  <si>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</si>
  <si>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</si>
  <si>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</si>
  <si>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</si>
  <si>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</si>
  <si>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</si>
  <si>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</si>
  <si>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</si>
  <si>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</si>
  <si>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</si>
  <si>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</si>
  <si>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</si>
  <si>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</si>
  <si>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</si>
  <si>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</si>
  <si>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</si>
  <si>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</si>
  <si>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</si>
  <si>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</si>
  <si>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</si>
  <si>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</si>
  <si>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</si>
  <si>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</si>
  <si>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</si>
  <si>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</si>
  <si>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</si>
  <si>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</si>
  <si>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</si>
  <si>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</si>
  <si>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</si>
  <si>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</si>
  <si>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</si>
  <si>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</si>
  <si>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</si>
  <si>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</si>
  <si>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</si>
  <si>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</si>
  <si>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</si>
  <si>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</si>
  <si>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</si>
  <si>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</si>
  <si>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</si>
  <si>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</si>
  <si>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</si>
  <si>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</si>
  <si>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</si>
  <si>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</si>
  <si>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</si>
  <si>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</si>
  <si>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</si>
  <si>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</si>
  <si>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</si>
  <si>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</si>
  <si>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</si>
  <si>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</si>
  <si>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</si>
  <si>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</si>
  <si>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</si>
  <si>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</si>
  <si>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</si>
  <si>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</si>
  <si>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</si>
  <si>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</si>
  <si>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</si>
  <si>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</si>
  <si>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</si>
  <si>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</si>
  <si>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</si>
  <si>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</si>
  <si>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</si>
  <si>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</si>
  <si>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</si>
  <si>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</si>
  <si>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</si>
  <si>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</si>
  <si>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</si>
  <si>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</si>
  <si>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</si>
  <si>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</si>
  <si>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</si>
  <si>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</si>
  <si>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</si>
  <si>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</si>
  <si>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</si>
  <si>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</si>
  <si>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</si>
  <si>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</si>
  <si>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</si>
  <si>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</si>
  <si>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</si>
  <si>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</si>
  <si>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</si>
  <si>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</si>
  <si>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</si>
  <si>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</si>
  <si>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</si>
  <si>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</si>
  <si>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</si>
  <si>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</si>
  <si>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</si>
  <si>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</si>
  <si>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</si>
  <si>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</si>
  <si>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</si>
  <si>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</si>
  <si>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</si>
  <si>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</si>
  <si>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</si>
  <si>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</si>
  <si>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</si>
  <si>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</si>
  <si>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</si>
  <si>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</si>
  <si>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</si>
  <si>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</si>
  <si>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</si>
  <si>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</si>
  <si>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</si>
  <si>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</si>
  <si>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</si>
  <si>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</si>
  <si>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</si>
  <si>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</si>
  <si>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</si>
  <si>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</si>
  <si>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</si>
  <si>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</si>
  <si>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</si>
  <si>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</si>
  <si>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</si>
  <si>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</si>
  <si>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</si>
  <si>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</si>
  <si>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</si>
  <si>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</si>
  <si>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</si>
  <si>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</si>
  <si>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</si>
  <si>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</si>
  <si>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</si>
  <si>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</si>
  <si>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</si>
  <si>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</si>
  <si>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</si>
  <si>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</si>
  <si>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</si>
  <si>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</si>
  <si>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</si>
  <si>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</si>
  <si>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</si>
  <si>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</si>
  <si>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</si>
  <si>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</si>
  <si>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</si>
  <si>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</si>
  <si>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</si>
  <si>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</si>
  <si>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</si>
  <si>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</si>
  <si>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</si>
  <si>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</si>
  <si>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</si>
  <si>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</si>
  <si>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</si>
  <si>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</si>
  <si>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</si>
  <si>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</si>
  <si>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</si>
  <si>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</si>
  <si>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</si>
  <si>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</si>
  <si>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</si>
  <si>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</si>
  <si>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</si>
  <si>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</si>
  <si>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</si>
  <si>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</si>
  <si>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</si>
  <si>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</si>
  <si>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</si>
  <si>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</si>
  <si>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</si>
  <si>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</si>
  <si>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</si>
  <si>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</si>
  <si>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</si>
  <si>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</si>
  <si>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</si>
  <si>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</si>
  <si>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</si>
  <si>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</si>
  <si>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</si>
  <si>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</si>
  <si>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</si>
  <si>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</si>
  <si>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</si>
  <si>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</si>
  <si>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</si>
  <si>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</si>
  <si>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</si>
  <si>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</si>
  <si>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</si>
  <si>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</si>
  <si>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</si>
  <si>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</si>
  <si>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</si>
  <si>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</si>
  <si>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</si>
  <si>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</si>
  <si>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</si>
  <si>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</si>
  <si>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</si>
  <si>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</si>
  <si>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</si>
  <si>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</si>
  <si>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</si>
  <si>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</si>
  <si>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</si>
  <si>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</si>
  <si>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</si>
  <si>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</si>
  <si>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</si>
  <si>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</si>
  <si>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</si>
  <si>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</si>
  <si>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</si>
  <si>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</si>
  <si>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</si>
  <si>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</si>
  <si>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</si>
  <si>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</si>
  <si>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</si>
  <si>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</si>
  <si>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</si>
  <si>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</si>
  <si>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</si>
  <si>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</si>
  <si>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</si>
  <si>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</si>
  <si>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</si>
  <si>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</si>
  <si>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</si>
  <si>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</si>
  <si>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</si>
  <si>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</si>
  <si>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</si>
  <si>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</si>
  <si>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</si>
  <si>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</si>
  <si>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</si>
  <si>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</si>
  <si>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</si>
  <si>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</si>
  <si>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</si>
  <si>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</si>
  <si>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</si>
  <si>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</si>
  <si>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</si>
  <si>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</si>
  <si>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</si>
  <si>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</si>
  <si>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</si>
  <si>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</si>
  <si>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</si>
  <si>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</si>
  <si>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</si>
  <si>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</si>
  <si>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</si>
  <si>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</si>
  <si>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</si>
  <si>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</si>
  <si>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</si>
  <si>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</si>
  <si>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</si>
  <si>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</si>
  <si>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</si>
  <si>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</si>
  <si>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</si>
  <si>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</si>
  <si>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</si>
  <si>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</si>
  <si>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</si>
  <si>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</si>
  <si>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</si>
  <si>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</si>
  <si>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</si>
  <si>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</si>
  <si>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</si>
  <si>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</si>
  <si>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</si>
  <si>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</si>
  <si>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</si>
  <si>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</si>
  <si>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</si>
  <si>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</si>
  <si>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</si>
  <si>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</si>
  <si>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</si>
  <si>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</si>
  <si>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</si>
  <si>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</si>
  <si>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</si>
  <si>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</si>
  <si>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</si>
  <si>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</si>
  <si>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</si>
  <si>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</si>
  <si>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</si>
  <si>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</si>
  <si>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</si>
  <si>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</si>
  <si>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</si>
  <si>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</si>
  <si>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</si>
  <si>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</si>
  <si>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</si>
  <si>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</si>
  <si>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</si>
  <si>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</si>
  <si>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</si>
  <si>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</si>
  <si>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</si>
  <si>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</si>
  <si>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</si>
  <si>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</si>
  <si>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</si>
  <si>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</si>
  <si>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</si>
  <si>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</si>
  <si>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</si>
  <si>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</si>
  <si>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</si>
  <si>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</si>
  <si>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</si>
  <si>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</si>
  <si>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</si>
  <si>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</si>
  <si>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</si>
  <si>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</si>
  <si>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</si>
  <si>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</si>
  <si>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</si>
  <si>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</si>
  <si>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</si>
  <si>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</si>
  <si>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</si>
  <si>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</si>
  <si>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</si>
  <si>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</si>
  <si>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</si>
  <si>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</si>
  <si>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</si>
  <si>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</si>
  <si>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</si>
  <si>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</si>
  <si>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</si>
  <si>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</si>
  <si>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</si>
  <si>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</si>
  <si>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</si>
  <si>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</si>
  <si>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</si>
  <si>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</si>
  <si>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</si>
  <si>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</si>
  <si>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</si>
  <si>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</si>
  <si>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</si>
  <si>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</si>
  <si>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</si>
  <si>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</si>
  <si>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</si>
  <si>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</si>
  <si>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</si>
  <si>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</si>
  <si>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</si>
  <si>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</si>
  <si>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</si>
  <si>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</si>
  <si>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</si>
  <si>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</si>
  <si>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</si>
  <si>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</si>
  <si>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</si>
  <si>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</si>
  <si>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</si>
  <si>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</si>
  <si>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</si>
  <si>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</si>
  <si>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</si>
  <si>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</si>
  <si>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</si>
  <si>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</si>
  <si>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</si>
  <si>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</si>
  <si>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</si>
  <si>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</si>
  <si>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</si>
  <si>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</si>
  <si>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</si>
  <si>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</si>
  <si>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</si>
  <si>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</si>
  <si>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</si>
  <si>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</si>
  <si>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</si>
  <si>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</si>
  <si>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</si>
  <si>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</si>
  <si>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</si>
  <si>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</si>
  <si>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</si>
  <si>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</si>
  <si>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</si>
  <si>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</si>
  <si>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</si>
  <si>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</si>
  <si>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</si>
  <si>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</si>
  <si>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</si>
  <si>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</si>
  <si>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</si>
  <si>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</si>
  <si>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</si>
  <si>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</si>
  <si>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</si>
  <si>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</si>
  <si>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</si>
  <si>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</si>
  <si>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</si>
  <si>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</si>
  <si>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</si>
  <si>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</si>
  <si>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</si>
  <si>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</si>
  <si>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</si>
  <si>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</si>
  <si>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</si>
  <si>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</si>
  <si>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</si>
  <si>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</si>
  <si>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</si>
  <si>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</si>
  <si>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</si>
  <si>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</si>
  <si>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</si>
  <si>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</si>
  <si>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</si>
  <si>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</si>
  <si>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</si>
  <si>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</si>
  <si>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</si>
  <si>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</si>
  <si>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</si>
  <si>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</si>
  <si>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</si>
  <si>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</si>
  <si>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</si>
  <si>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</si>
  <si>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</si>
  <si>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</si>
  <si>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</si>
  <si>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</si>
  <si>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</si>
  <si>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</si>
  <si>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</si>
  <si>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</si>
  <si>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</si>
  <si>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</si>
  <si>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</si>
  <si>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</si>
  <si>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</si>
  <si>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</si>
  <si>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</si>
  <si>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</si>
  <si>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</si>
  <si>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</si>
  <si>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</si>
  <si>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</si>
  <si>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</si>
  <si>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</si>
  <si>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</si>
  <si>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</si>
  <si>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</si>
  <si>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</si>
  <si>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</si>
  <si>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</si>
  <si>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</si>
  <si>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</si>
  <si>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</si>
  <si>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</si>
  <si>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</si>
  <si>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</si>
  <si>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</si>
  <si>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</si>
  <si>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</si>
  <si>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</si>
  <si>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</si>
  <si>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</si>
  <si>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</si>
  <si>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</si>
  <si>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</si>
  <si>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</si>
  <si>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</si>
  <si>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</si>
  <si>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</si>
  <si>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</si>
  <si>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</si>
  <si>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</si>
  <si>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</si>
  <si>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</si>
  <si>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</si>
  <si>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</si>
  <si>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</si>
  <si>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</si>
  <si>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</si>
  <si>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</si>
  <si>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</si>
  <si>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</si>
  <si>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</si>
  <si>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</si>
  <si>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</si>
  <si>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</si>
  <si>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</si>
  <si>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</si>
  <si>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</si>
  <si>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</si>
  <si>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</si>
  <si>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</si>
  <si>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</si>
  <si>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</si>
  <si>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</si>
  <si>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</si>
  <si>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</si>
  <si>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</si>
  <si>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</si>
  <si>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</si>
  <si>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</si>
  <si>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</si>
  <si>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</si>
  <si>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</si>
  <si>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</si>
  <si>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</si>
  <si>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</si>
  <si>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</si>
  <si>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</si>
  <si>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</si>
  <si>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</si>
  <si>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</si>
  <si>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</si>
  <si>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</si>
  <si>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</si>
  <si>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</si>
  <si>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</si>
  <si>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</si>
  <si>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</si>
  <si>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</si>
  <si>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</si>
  <si>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</si>
  <si>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</si>
  <si>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</si>
  <si>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</si>
  <si>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</si>
  <si>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</si>
  <si>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</si>
  <si>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</si>
  <si>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</si>
  <si>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</si>
  <si>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</si>
  <si>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</si>
  <si>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</si>
  <si>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</si>
  <si>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</si>
  <si>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</si>
  <si>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</si>
  <si>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</si>
  <si>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</si>
  <si>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</si>
  <si>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</si>
  <si>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</si>
  <si>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</si>
  <si>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</si>
  <si>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</si>
  <si>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</si>
  <si>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</si>
  <si>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</si>
  <si>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</si>
  <si>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</si>
  <si>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</si>
  <si>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</si>
  <si>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</si>
  <si>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</si>
  <si>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</si>
  <si>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</si>
  <si>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</si>
  <si>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</si>
  <si>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</si>
  <si>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</si>
  <si>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</si>
  <si>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</si>
  <si>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</si>
  <si>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</si>
  <si>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</si>
  <si>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</si>
  <si>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</si>
  <si>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</si>
  <si>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</si>
  <si>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</si>
  <si>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</si>
  <si>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</si>
  <si>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</si>
  <si>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</si>
  <si>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</si>
  <si>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</si>
  <si>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</si>
  <si>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</si>
  <si>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</si>
  <si>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</si>
  <si>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</si>
  <si>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</si>
  <si>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</si>
  <si>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</si>
  <si>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</si>
  <si>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</si>
  <si>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</si>
  <si>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</si>
  <si>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</si>
  <si>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</si>
  <si>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</si>
  <si>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</si>
  <si>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</si>
  <si>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</si>
  <si>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</si>
  <si>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</si>
  <si>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</si>
  <si>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</si>
  <si>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</si>
  <si>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</si>
  <si>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</si>
  <si>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</si>
  <si>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</si>
  <si>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</si>
  <si>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</si>
  <si>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</si>
  <si>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</si>
  <si>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</si>
  <si>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</si>
  <si>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</si>
  <si>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</si>
  <si>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</si>
  <si>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</si>
  <si>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</si>
  <si>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</si>
  <si>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</si>
  <si>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</si>
  <si>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</si>
  <si>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</si>
  <si>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</si>
  <si>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</si>
  <si>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</si>
  <si>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</si>
  <si>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</si>
  <si>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</si>
  <si>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</si>
  <si>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</si>
  <si>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</si>
  <si>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</si>
  <si>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</si>
  <si>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</si>
  <si>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</si>
  <si>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</si>
  <si>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</si>
  <si>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</si>
  <si>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</si>
  <si>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</si>
  <si>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</si>
  <si>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</si>
  <si>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</si>
  <si>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</si>
  <si>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</si>
  <si>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</si>
  <si>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</si>
  <si>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</si>
  <si>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</si>
  <si>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</si>
  <si>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</si>
  <si>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</si>
  <si>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</si>
  <si>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</si>
  <si>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</si>
  <si>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</si>
  <si>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</si>
  <si>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</si>
  <si>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</si>
  <si>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</si>
  <si>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</si>
  <si>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</si>
  <si>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</si>
  <si>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</si>
  <si>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</si>
  <si>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</si>
  <si>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</si>
  <si>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</si>
  <si>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</si>
  <si>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</si>
  <si>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</si>
  <si>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</si>
  <si>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</si>
  <si>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</si>
  <si>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</si>
  <si>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</si>
  <si>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</si>
  <si>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</si>
  <si>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</si>
  <si>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</si>
  <si>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</si>
  <si>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</si>
  <si>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</si>
  <si>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</si>
  <si>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</si>
  <si>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</si>
  <si>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</si>
  <si>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</si>
  <si>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</si>
  <si>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</si>
  <si>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</si>
  <si>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</si>
  <si>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</si>
  <si>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</si>
  <si>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</si>
  <si>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</si>
  <si>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</si>
  <si>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</si>
  <si>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</si>
  <si>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</si>
  <si>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</si>
  <si>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</si>
  <si>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</si>
  <si>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</si>
  <si>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</si>
  <si>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</si>
  <si>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</si>
  <si>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</si>
  <si>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</si>
  <si>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</si>
  <si>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</si>
  <si>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</si>
  <si>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</si>
  <si>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</si>
  <si>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</si>
  <si>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</si>
  <si>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</si>
  <si>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</si>
  <si>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</si>
  <si>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</si>
  <si>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</si>
  <si>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</si>
  <si>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</si>
  <si>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</si>
  <si>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</si>
  <si>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</si>
  <si>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</si>
  <si>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</si>
  <si>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</si>
  <si>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</si>
  <si>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</si>
  <si>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</si>
  <si>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</si>
  <si>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</si>
  <si>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</si>
  <si>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</si>
  <si>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</si>
  <si>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</si>
  <si>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</si>
  <si>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</si>
  <si>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</si>
  <si>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</si>
  <si>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</si>
  <si>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</si>
  <si>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</si>
  <si>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</si>
  <si>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</si>
  <si>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</si>
  <si>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</si>
  <si>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</si>
  <si>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</si>
  <si>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</si>
  <si>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</si>
  <si>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</si>
  <si>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</si>
  <si>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</si>
  <si>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</si>
  <si>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</si>
  <si>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</si>
  <si>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</si>
  <si>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</si>
  <si>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</si>
  <si>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</si>
  <si>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</si>
  <si>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</si>
  <si>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</si>
  <si>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</si>
  <si>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</si>
  <si>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</si>
  <si>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</si>
  <si>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</si>
  <si>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</si>
  <si>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</si>
  <si>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</si>
  <si>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</si>
  <si>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</si>
  <si>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</si>
  <si>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</si>
  <si>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</si>
  <si>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</si>
  <si>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</si>
  <si>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</si>
  <si>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</si>
  <si>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</si>
  <si>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</si>
  <si>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</si>
  <si>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</si>
  <si>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</si>
  <si>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</si>
  <si>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</si>
  <si>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</si>
  <si>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</si>
  <si>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</si>
  <si>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</si>
  <si>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</si>
  <si>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</si>
  <si>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</si>
  <si>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</si>
  <si>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</si>
  <si>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</si>
  <si>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</si>
  <si>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</si>
  <si>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</si>
  <si>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</si>
  <si>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</si>
  <si>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</si>
  <si>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</si>
  <si>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</si>
  <si>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</si>
  <si>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</si>
  <si>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</si>
  <si>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</si>
  <si>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</si>
  <si>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</si>
  <si>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</si>
  <si>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</si>
  <si>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</si>
  <si>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</si>
  <si>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</si>
  <si>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</si>
  <si>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</si>
  <si>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</si>
  <si>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</si>
  <si>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</si>
  <si>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</si>
  <si>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</si>
  <si>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</si>
  <si>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</si>
  <si>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</si>
  <si>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</si>
  <si>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</si>
  <si>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</si>
  <si>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</si>
  <si>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</si>
  <si>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</si>
  <si>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</si>
  <si>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</si>
  <si>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</si>
  <si>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</si>
  <si>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</si>
  <si>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</si>
  <si>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</si>
  <si>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</si>
  <si>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</si>
  <si>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</si>
  <si>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</si>
  <si>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</si>
  <si>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</si>
  <si>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</si>
  <si>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</si>
  <si>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</si>
  <si>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</si>
  <si>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</si>
  <si>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</si>
  <si>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</si>
  <si>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</si>
  <si>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</si>
  <si>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</si>
  <si>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</si>
  <si>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</si>
  <si>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</si>
  <si>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</si>
  <si>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</si>
  <si>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</si>
  <si>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</si>
  <si>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</si>
  <si>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</si>
  <si>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</si>
  <si>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</si>
  <si>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</si>
  <si>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</si>
  <si>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</si>
  <si>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</si>
  <si>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</si>
  <si>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</si>
  <si>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</si>
  <si>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</si>
  <si>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</si>
  <si>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</si>
  <si>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</si>
  <si>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</si>
  <si>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</si>
  <si>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</si>
  <si>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</si>
  <si>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</si>
  <si>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</si>
  <si>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</si>
  <si>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</si>
  <si>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</si>
  <si>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</si>
  <si>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</si>
  <si>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</si>
  <si>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</si>
  <si>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</si>
  <si>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</si>
  <si>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</si>
  <si>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</si>
  <si>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</si>
  <si>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</si>
  <si>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</si>
  <si>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</si>
  <si>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</si>
  <si>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</si>
  <si>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</si>
  <si>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</si>
  <si>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</si>
  <si>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</si>
  <si>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</si>
  <si>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</si>
  <si>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</si>
  <si>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</si>
  <si>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</si>
  <si>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</si>
  <si>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</si>
  <si>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</si>
  <si>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</si>
  <si>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</si>
  <si>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</si>
  <si>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</si>
  <si>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</si>
  <si>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</si>
  <si>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</si>
  <si>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</si>
  <si>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</si>
  <si>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</si>
  <si>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</si>
  <si>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</si>
  <si>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</si>
  <si>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</si>
  <si>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</si>
  <si>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</si>
  <si>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</si>
  <si>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</si>
  <si>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</si>
  <si>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</si>
  <si>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</si>
  <si>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</si>
  <si>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</si>
  <si>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</si>
  <si>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</si>
  <si>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</si>
  <si>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</si>
  <si>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</si>
  <si>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</si>
  <si>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</si>
  <si>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</si>
  <si>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</si>
  <si>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</si>
  <si>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</si>
  <si>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</si>
  <si>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</si>
  <si>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</si>
  <si>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</si>
  <si>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</si>
  <si>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</si>
  <si>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</si>
  <si>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</si>
  <si>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</si>
  <si>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</si>
  <si>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</si>
  <si>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</si>
  <si>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</si>
  <si>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</si>
  <si>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</si>
  <si>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</si>
  <si>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</si>
  <si>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</si>
  <si>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</si>
  <si>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</si>
  <si>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</si>
  <si>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</si>
  <si>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</si>
  <si>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</si>
  <si>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</si>
  <si>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</si>
  <si>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</si>
  <si>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</si>
  <si>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</si>
  <si>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</si>
  <si>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</si>
  <si>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</si>
  <si>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</si>
  <si>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</si>
  <si>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</si>
  <si>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</si>
  <si>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</si>
  <si>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</si>
  <si>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</si>
  <si>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</si>
  <si>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</si>
  <si>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</si>
  <si>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</si>
  <si>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</si>
  <si>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</si>
  <si>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</si>
  <si>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</si>
  <si>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</si>
  <si>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</si>
  <si>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</si>
  <si>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</si>
  <si>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</si>
  <si>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</si>
  <si>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</si>
  <si>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</si>
  <si>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</si>
  <si>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</si>
  <si>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</si>
  <si>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</si>
  <si>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</si>
  <si>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</si>
  <si>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</si>
  <si>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</si>
  <si>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</si>
  <si>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</si>
  <si>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</si>
  <si>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</si>
  <si>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</si>
  <si>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</si>
  <si>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</si>
  <si>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</si>
  <si>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</si>
  <si>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</si>
  <si>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</si>
  <si>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</si>
  <si>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</si>
  <si>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</si>
  <si>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</si>
  <si>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</si>
  <si>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</si>
  <si>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</si>
  <si>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</si>
  <si>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</si>
  <si>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</si>
  <si>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</si>
  <si>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</si>
  <si>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</si>
  <si>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</si>
  <si>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</si>
  <si>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</si>
  <si>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</si>
  <si>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</si>
  <si>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</si>
  <si>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</si>
  <si>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</si>
  <si>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</si>
  <si>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</si>
  <si>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</si>
  <si>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</si>
  <si>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</si>
  <si>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</si>
  <si>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</si>
  <si>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</si>
  <si>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</si>
  <si>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</si>
  <si>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</si>
  <si>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</si>
  <si>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</si>
  <si>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</si>
  <si>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</si>
  <si>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</si>
  <si>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</si>
  <si>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</si>
  <si>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</si>
  <si>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</si>
  <si>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</si>
  <si>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</si>
  <si>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</si>
  <si>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</si>
  <si>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</si>
  <si>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</si>
  <si>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</si>
  <si>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</si>
  <si>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</si>
  <si>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</si>
  <si>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</si>
  <si>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</si>
  <si>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</si>
  <si>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</si>
  <si>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</si>
  <si>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</si>
  <si>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</si>
  <si>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</si>
  <si>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</si>
  <si>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</si>
  <si>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</si>
  <si>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</si>
  <si>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</si>
  <si>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</si>
  <si>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</si>
  <si>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</si>
  <si>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</si>
  <si>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</si>
  <si>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</si>
  <si>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</si>
  <si>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</si>
  <si>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</si>
  <si>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</si>
  <si>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</si>
  <si>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</si>
  <si>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</si>
  <si>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</si>
  <si>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</si>
  <si>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</si>
  <si>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</si>
  <si>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</si>
  <si>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</si>
  <si>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</si>
  <si>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</si>
  <si>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</si>
  <si>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</si>
  <si>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</si>
  <si>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</si>
  <si>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</si>
  <si>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</si>
  <si>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</si>
  <si>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</si>
  <si>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</si>
  <si>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</si>
  <si>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</si>
  <si>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</si>
  <si>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</si>
  <si>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</si>
  <si>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</si>
  <si>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</si>
  <si>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</si>
  <si>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</si>
  <si>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</si>
  <si>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</si>
  <si>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</si>
  <si>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</si>
  <si>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</si>
  <si>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</si>
  <si>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</si>
  <si>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</si>
  <si>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</si>
  <si>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</si>
  <si>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</si>
  <si>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</si>
  <si>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</si>
  <si>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</si>
  <si>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</si>
  <si>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</si>
  <si>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</si>
  <si>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</si>
  <si>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</si>
  <si>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</si>
  <si>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</si>
  <si>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</si>
  <si>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</si>
  <si>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</si>
  <si>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</si>
  <si>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</si>
  <si>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</si>
  <si>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</si>
  <si>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</si>
  <si>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</si>
  <si>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</si>
  <si>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</si>
  <si>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</si>
  <si>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</si>
  <si>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</si>
  <si>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</si>
  <si>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</si>
  <si>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</si>
  <si>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</si>
  <si>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</si>
  <si>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</si>
  <si>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</si>
  <si>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</si>
  <si>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</si>
  <si>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</si>
  <si>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</si>
  <si>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</si>
  <si>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</si>
  <si>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</si>
  <si>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</si>
  <si>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</si>
  <si>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</si>
  <si>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</si>
  <si>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</si>
  <si>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</si>
  <si>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</si>
  <si>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</si>
  <si>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</si>
  <si>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</si>
  <si>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</si>
  <si>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</si>
  <si>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</si>
  <si>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</si>
  <si>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</si>
  <si>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</si>
  <si>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</si>
  <si>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</si>
  <si>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</si>
  <si>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</si>
  <si>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</si>
  <si>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</si>
  <si>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</si>
  <si>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</si>
  <si>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</si>
  <si>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</si>
  <si>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</si>
  <si>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</si>
  <si>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</si>
  <si>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</si>
  <si>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</si>
  <si>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</si>
  <si>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</si>
  <si>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</si>
  <si>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</si>
  <si>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</si>
  <si>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</si>
  <si>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</si>
  <si>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</si>
  <si>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</si>
  <si>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</si>
  <si>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</si>
  <si>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</si>
  <si>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</si>
  <si>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</si>
  <si>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</si>
  <si>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</si>
  <si>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</si>
  <si>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</si>
  <si>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</si>
  <si>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</si>
  <si>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</si>
  <si>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</si>
  <si>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</si>
  <si>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</si>
  <si>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</si>
  <si>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</si>
  <si>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</si>
  <si>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</si>
  <si>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</si>
  <si>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</si>
  <si>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</si>
  <si>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</si>
  <si>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</si>
  <si>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</si>
  <si>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</si>
  <si>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</si>
  <si>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</si>
  <si>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</si>
  <si>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</si>
  <si>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</si>
  <si>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</si>
  <si>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</si>
  <si>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</si>
  <si>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</si>
  <si>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</si>
  <si>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</si>
  <si>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</si>
  <si>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</si>
  <si>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</si>
  <si>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</si>
  <si>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</si>
  <si>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</si>
  <si>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</si>
  <si>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</si>
  <si>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</si>
  <si>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</si>
  <si>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</si>
  <si>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</si>
  <si>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</si>
  <si>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</si>
  <si>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</si>
  <si>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</si>
  <si>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</si>
  <si>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</si>
  <si>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</si>
  <si>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</si>
  <si>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</si>
  <si>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</si>
  <si>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</si>
  <si>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</si>
  <si>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</si>
  <si>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</si>
  <si>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</si>
  <si>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</si>
  <si>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</si>
  <si>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</si>
  <si>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</si>
  <si>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</si>
  <si>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</si>
  <si>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</si>
  <si>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</si>
  <si>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</si>
  <si>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</si>
  <si>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</si>
  <si>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</si>
  <si>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</si>
  <si>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</si>
  <si>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</si>
  <si>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</si>
  <si>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</si>
  <si>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</si>
  <si>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</si>
  <si>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</si>
  <si>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</si>
  <si>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</si>
  <si>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</si>
  <si>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</si>
  <si>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</si>
  <si>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</si>
  <si>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</si>
  <si>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</si>
  <si>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</si>
  <si>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</si>
  <si>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</si>
  <si>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</si>
  <si>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</si>
  <si>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</si>
  <si>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</si>
  <si>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</si>
  <si>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</si>
  <si>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</si>
  <si>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</si>
  <si>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</si>
  <si>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</si>
  <si>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</si>
  <si>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</si>
  <si>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</si>
  <si>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</si>
  <si>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</si>
  <si>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</si>
  <si>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</si>
  <si>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</si>
  <si>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</si>
  <si>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</si>
  <si>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</si>
  <si>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</si>
  <si>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</si>
  <si>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</si>
  <si>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</si>
  <si>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</si>
  <si>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</si>
  <si>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</si>
  <si>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</si>
  <si>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</si>
  <si>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</si>
  <si>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</si>
  <si>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</si>
  <si>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</si>
  <si>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</si>
  <si>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</si>
  <si>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</si>
  <si>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</si>
  <si>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</si>
  <si>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</si>
  <si>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</si>
  <si>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</si>
  <si>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</si>
  <si>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</si>
  <si>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</si>
  <si>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</si>
  <si>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</si>
  <si>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</si>
  <si>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</si>
  <si>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</si>
  <si>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</si>
  <si>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</si>
  <si>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</si>
  <si>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</si>
  <si>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</si>
  <si>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</si>
  <si>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</si>
  <si>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</si>
  <si>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</si>
  <si>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</si>
  <si>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</si>
  <si>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</si>
  <si>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</si>
  <si>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</si>
  <si>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</si>
  <si>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</si>
  <si>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</si>
  <si>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</si>
  <si>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</si>
  <si>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</si>
  <si>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</si>
  <si>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</si>
  <si>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</si>
  <si>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</si>
  <si>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</si>
  <si>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</si>
  <si>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</si>
  <si>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</si>
  <si>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</si>
  <si>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</si>
  <si>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</si>
  <si>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</si>
  <si>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</si>
  <si>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</si>
  <si>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</si>
  <si>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</si>
  <si>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</si>
  <si>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</si>
  <si>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</si>
  <si>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</si>
  <si>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</si>
  <si>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</si>
  <si>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</si>
  <si>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</si>
  <si>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</si>
  <si>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</si>
  <si>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</si>
  <si>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</si>
  <si>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</si>
  <si>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</si>
  <si>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</si>
  <si>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</si>
  <si>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</si>
  <si>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</si>
  <si>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</si>
  <si>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</si>
  <si>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</si>
  <si>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</si>
  <si>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</si>
  <si>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</si>
  <si>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</si>
  <si>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</si>
  <si>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</si>
  <si>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</si>
  <si>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</si>
  <si>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</si>
  <si>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</si>
  <si>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</si>
  <si>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</si>
  <si>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</si>
  <si>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</si>
  <si>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</si>
  <si>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</si>
  <si>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</si>
  <si>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</si>
  <si>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</si>
  <si>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</si>
  <si>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</si>
  <si>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</si>
  <si>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</si>
  <si>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</si>
  <si>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</si>
  <si>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</si>
  <si>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</si>
  <si>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</si>
  <si>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</si>
  <si>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</si>
  <si>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</si>
  <si>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</si>
  <si>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</si>
  <si>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</si>
  <si>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</si>
  <si>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</si>
  <si>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</si>
  <si>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</si>
  <si>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</si>
  <si>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</si>
  <si>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</si>
  <si>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</si>
  <si>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</si>
  <si>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</si>
  <si>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</si>
  <si>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</si>
  <si>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</si>
  <si>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</si>
  <si>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</si>
  <si>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</si>
  <si>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</si>
  <si>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</si>
  <si>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</si>
  <si>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</si>
  <si>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</si>
  <si>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</si>
  <si>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</si>
  <si>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</si>
  <si>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</si>
  <si>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</si>
  <si>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</si>
  <si>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</si>
  <si>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</si>
  <si>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</si>
  <si>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</si>
  <si>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</si>
  <si>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</si>
  <si>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</si>
  <si>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</si>
  <si>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</si>
  <si>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</si>
  <si>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</si>
  <si>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</si>
  <si>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</si>
  <si>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</si>
  <si>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</si>
  <si>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</si>
  <si>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</si>
  <si>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</si>
  <si>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</si>
  <si>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</si>
  <si>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</si>
  <si>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</si>
  <si>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</si>
  <si>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</si>
  <si>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</si>
  <si>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</si>
  <si>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</si>
  <si>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</si>
  <si>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</si>
  <si>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</si>
  <si>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</si>
  <si>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</si>
  <si>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</si>
  <si>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</si>
  <si>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</si>
  <si>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</si>
  <si>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</si>
  <si>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</si>
  <si>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</si>
  <si>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</si>
  <si>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</si>
  <si>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</si>
  <si>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</si>
  <si>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</si>
  <si>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</si>
  <si>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</si>
  <si>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</si>
  <si>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</si>
  <si>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</si>
  <si>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</si>
  <si>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</si>
  <si>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</si>
  <si>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</si>
  <si>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</si>
  <si>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</si>
  <si>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</si>
  <si>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</si>
  <si>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</si>
  <si>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</si>
  <si>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</si>
  <si>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</si>
  <si>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</si>
  <si>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</si>
  <si>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</si>
  <si>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</si>
  <si>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</si>
  <si>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</si>
  <si>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</si>
  <si>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</si>
  <si>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</si>
  <si>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</si>
  <si>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</si>
  <si>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</si>
  <si>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</si>
  <si>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</si>
  <si>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</si>
  <si>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</si>
  <si>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</si>
  <si>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</si>
  <si>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</si>
  <si>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</si>
  <si>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</si>
  <si>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</si>
  <si>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</si>
  <si>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</si>
  <si>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</si>
  <si>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</si>
  <si>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</si>
  <si>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</si>
  <si>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</si>
  <si>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</si>
  <si>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</si>
  <si>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</si>
  <si>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</si>
  <si>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</si>
  <si>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</si>
  <si>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</si>
  <si>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</si>
  <si>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</si>
  <si>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</si>
  <si>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</si>
  <si>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</si>
  <si>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</si>
  <si>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</si>
  <si>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</si>
  <si>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</si>
  <si>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</si>
  <si>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</si>
  <si>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</si>
  <si>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</si>
  <si>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</si>
  <si>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</si>
  <si>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</si>
  <si>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</si>
  <si>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</si>
  <si>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</si>
  <si>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</si>
  <si>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</si>
  <si>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</si>
  <si>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</si>
  <si>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</si>
  <si>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</si>
  <si>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</si>
  <si>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</si>
  <si>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</si>
  <si>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</si>
  <si>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</si>
  <si>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</si>
  <si>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</si>
  <si>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</si>
  <si>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</si>
  <si>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</si>
  <si>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</si>
  <si>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</si>
  <si>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</si>
  <si>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</si>
  <si>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</si>
  <si>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</si>
  <si>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</si>
  <si>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</si>
  <si>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</si>
  <si>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</si>
  <si>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</si>
  <si>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</si>
  <si>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</si>
  <si>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</si>
  <si>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</si>
  <si>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</si>
  <si>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</si>
  <si>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</si>
  <si>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</si>
  <si>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</si>
  <si>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</si>
  <si>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</si>
  <si>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</si>
  <si>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</si>
  <si>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</si>
  <si>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</si>
  <si>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</si>
  <si>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</si>
  <si>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</si>
  <si>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</si>
  <si>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</si>
  <si>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</si>
  <si>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</si>
  <si>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</si>
  <si>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</si>
  <si>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</si>
  <si>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</si>
  <si>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</si>
  <si>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</si>
  <si>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</si>
  <si>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</si>
  <si>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</si>
  <si>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</si>
  <si>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</si>
  <si>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</si>
  <si>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</si>
  <si>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</si>
  <si>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</si>
  <si>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</si>
  <si>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</si>
  <si>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</si>
  <si>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</si>
  <si>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</si>
  <si>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</si>
  <si>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</si>
  <si>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</si>
  <si>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</si>
  <si>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</si>
  <si>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</si>
  <si>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</si>
  <si>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</si>
  <si>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</si>
  <si>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</si>
  <si>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</si>
  <si>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</si>
  <si>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</si>
  <si>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</si>
  <si>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</si>
  <si>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</si>
  <si>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</si>
  <si>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</si>
  <si>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</si>
  <si>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</si>
  <si>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</si>
  <si>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</si>
  <si>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</si>
  <si>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</si>
  <si>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</si>
  <si>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</si>
  <si>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</si>
  <si>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</si>
  <si>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</si>
  <si>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</si>
  <si>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</si>
  <si>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</si>
  <si>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</si>
  <si>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</si>
  <si>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</si>
  <si>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</si>
  <si>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</si>
  <si>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</si>
  <si>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</si>
  <si>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</si>
  <si>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</si>
  <si>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</si>
  <si>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</si>
  <si>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</si>
  <si>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</si>
  <si>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</si>
  <si>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</si>
  <si>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</si>
  <si>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</si>
  <si>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</si>
  <si>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</si>
  <si>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</si>
  <si>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</si>
  <si>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</si>
  <si>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</si>
  <si>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</si>
  <si>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</si>
  <si>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</si>
  <si>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</si>
  <si>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</si>
  <si>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</si>
  <si>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</si>
  <si>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</si>
  <si>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</si>
  <si>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</si>
  <si>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</si>
  <si>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</si>
  <si>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</si>
  <si>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</si>
  <si>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</si>
  <si>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</si>
  <si>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</si>
  <si>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</si>
  <si>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</si>
  <si>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</si>
  <si>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</si>
  <si>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</si>
  <si>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</si>
  <si>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</si>
  <si>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</si>
  <si>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</si>
  <si>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</si>
  <si>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</si>
  <si>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</si>
  <si>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</si>
  <si>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</si>
  <si>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</si>
  <si>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</si>
  <si>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</si>
  <si>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</si>
  <si>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</si>
  <si>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</si>
  <si>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</si>
  <si>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</si>
  <si>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</si>
  <si>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</si>
  <si>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</si>
  <si>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</si>
  <si>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</si>
  <si>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</si>
  <si>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</si>
  <si>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</si>
  <si>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</si>
  <si>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</si>
  <si>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</si>
  <si>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</si>
  <si>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</si>
  <si>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</si>
  <si>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</si>
  <si>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</si>
  <si>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</si>
  <si>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</si>
  <si>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</si>
  <si>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</si>
  <si>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</si>
  <si>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</si>
  <si>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</si>
  <si>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</si>
  <si>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</si>
  <si>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</si>
  <si>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</si>
  <si>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</si>
  <si>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</si>
  <si>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</si>
  <si>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</si>
  <si>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</si>
  <si>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</si>
  <si>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</si>
  <si>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</si>
  <si>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</si>
  <si>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</si>
  <si>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</si>
  <si>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</si>
  <si>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</si>
  <si>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</si>
  <si>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</si>
  <si>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</si>
  <si>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</si>
  <si>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</si>
  <si>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</si>
  <si>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</si>
  <si>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</si>
  <si>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</si>
  <si>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</si>
  <si>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</si>
  <si>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</si>
  <si>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</si>
  <si>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</si>
  <si>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</si>
  <si>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</si>
  <si>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</si>
  <si>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</si>
  <si>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</si>
  <si>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</si>
  <si>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</si>
  <si>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</si>
  <si>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</si>
  <si>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</si>
  <si>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</si>
  <si>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</si>
  <si>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</si>
  <si>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</si>
  <si>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</si>
  <si>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</si>
  <si>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</si>
  <si>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</si>
  <si>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</si>
  <si>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</si>
  <si>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</si>
  <si>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</si>
  <si>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</si>
  <si>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</si>
  <si>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</si>
  <si>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</si>
  <si>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</si>
  <si>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</si>
  <si>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</si>
  <si>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</si>
  <si>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</si>
  <si>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</si>
  <si>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</si>
  <si>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</si>
  <si>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</si>
  <si>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</si>
  <si>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</si>
  <si>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</si>
  <si>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</si>
  <si>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</si>
  <si>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</si>
  <si>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</si>
  <si>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</si>
  <si>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</si>
  <si>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</si>
  <si>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</si>
  <si>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</si>
  <si>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</si>
  <si>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</si>
  <si>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</si>
  <si>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</si>
  <si>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</si>
  <si>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</si>
  <si>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</si>
  <si>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</si>
  <si>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</si>
  <si>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</si>
  <si>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</si>
  <si>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</si>
  <si>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</si>
  <si>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</si>
  <si>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</si>
  <si>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</si>
  <si>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</si>
  <si>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</si>
  <si>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</si>
  <si>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</si>
  <si>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</si>
  <si>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</si>
  <si>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</si>
  <si>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</si>
  <si>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</si>
  <si>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</si>
  <si>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</si>
  <si>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</si>
  <si>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</si>
  <si>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</si>
  <si>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</si>
  <si>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</si>
  <si>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</si>
  <si>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</si>
  <si>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</si>
  <si>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</si>
  <si>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</si>
  <si>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</si>
  <si>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</si>
  <si>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</si>
  <si>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</si>
  <si>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</si>
  <si>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</si>
  <si>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</si>
  <si>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</si>
  <si>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</si>
  <si>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</si>
  <si>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</si>
  <si>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</si>
  <si>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</si>
  <si>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</si>
  <si>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</si>
  <si>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</si>
  <si>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</si>
  <si>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</si>
  <si>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</si>
  <si>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</si>
  <si>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</si>
  <si>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</si>
  <si>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</si>
  <si>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</si>
  <si>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</si>
  <si>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</si>
  <si>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</si>
  <si>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</si>
  <si>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</si>
  <si>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</si>
  <si>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</si>
  <si>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</si>
  <si>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</si>
  <si>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</si>
  <si>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</si>
  <si>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</si>
  <si>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</si>
  <si>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</si>
  <si>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</si>
  <si>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</si>
  <si>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</si>
  <si>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</si>
  <si>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</si>
  <si>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</si>
  <si>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</si>
  <si>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</si>
  <si>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</si>
  <si>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</si>
  <si>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</si>
  <si>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</si>
  <si>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</si>
  <si>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</si>
  <si>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</si>
  <si>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</si>
  <si>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</si>
  <si>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</si>
  <si>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</si>
  <si>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</si>
  <si>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</si>
  <si>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</si>
  <si>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</si>
  <si>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</si>
  <si>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</si>
  <si>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</si>
  <si>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</si>
  <si>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</si>
  <si>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</si>
  <si>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</si>
  <si>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</si>
  <si>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</si>
  <si>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</si>
  <si>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</si>
  <si>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</si>
  <si>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</si>
  <si>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</si>
  <si>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</si>
  <si>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</si>
  <si>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</si>
  <si>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</si>
  <si>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</si>
  <si>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</si>
  <si>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</si>
  <si>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</si>
  <si>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</si>
  <si>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</si>
  <si>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</si>
  <si>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</si>
  <si>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</si>
  <si>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</si>
  <si>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</si>
  <si>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</si>
  <si>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</si>
  <si>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</si>
  <si>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</si>
  <si>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</si>
  <si>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</si>
  <si>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</si>
  <si>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</si>
  <si>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</si>
  <si>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</si>
  <si>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</si>
  <si>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</si>
  <si>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</si>
  <si>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</si>
  <si>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</si>
  <si>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</si>
  <si>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</si>
  <si>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</si>
  <si>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</si>
  <si>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</si>
  <si>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</si>
  <si>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</si>
  <si>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</si>
  <si>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</si>
  <si>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</si>
  <si>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</si>
  <si>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</si>
  <si>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</si>
  <si>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</si>
  <si>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</si>
  <si>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</si>
  <si>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</si>
  <si>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</si>
  <si>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</si>
  <si>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</si>
  <si>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</si>
  <si>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</si>
  <si>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</si>
  <si>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</si>
  <si>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</si>
  <si>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</si>
  <si>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</si>
  <si>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</si>
  <si>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</si>
  <si>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</si>
  <si>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</si>
  <si>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</si>
  <si>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</si>
  <si>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</si>
  <si>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</si>
  <si>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</si>
  <si>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</si>
  <si>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</si>
  <si>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</si>
  <si>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</si>
  <si>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</si>
  <si>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</si>
  <si>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</si>
  <si>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</si>
  <si>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</si>
  <si>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</si>
  <si>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</si>
  <si>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</si>
  <si>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</si>
  <si>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</si>
  <si>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</si>
  <si>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</si>
  <si>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</si>
  <si>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</si>
  <si>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</si>
  <si>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</si>
  <si>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</si>
  <si>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</si>
  <si>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</si>
  <si>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</si>
  <si>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</si>
  <si>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</si>
  <si>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</si>
  <si>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</si>
  <si>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</si>
  <si>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</si>
  <si>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</si>
  <si>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</si>
  <si>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</si>
  <si>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</si>
  <si>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</si>
  <si>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</si>
  <si>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</si>
  <si>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</si>
  <si>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</si>
  <si>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</si>
  <si>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</si>
  <si>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</si>
  <si>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</si>
  <si>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</si>
  <si>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</si>
  <si>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</si>
  <si>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</si>
  <si>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</si>
  <si>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</si>
  <si>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</si>
  <si>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</si>
  <si>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</si>
  <si>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</si>
  <si>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</si>
  <si>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</si>
  <si>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</si>
  <si>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</si>
  <si>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</si>
  <si>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</si>
  <si>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</si>
  <si>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</si>
  <si>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</si>
  <si>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</si>
  <si>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</si>
  <si>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</si>
  <si>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</si>
  <si>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</si>
  <si>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</si>
  <si>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</si>
  <si>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</si>
  <si>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</si>
  <si>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</si>
  <si>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</si>
  <si>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</si>
  <si>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</si>
  <si>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</si>
  <si>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</si>
  <si>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</si>
  <si>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</si>
  <si>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</si>
  <si>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</si>
  <si>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</si>
  <si>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</si>
  <si>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</si>
  <si>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</si>
  <si>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</si>
  <si>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</si>
  <si>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</si>
  <si>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</si>
  <si>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</si>
  <si>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</si>
  <si>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</si>
  <si>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</si>
  <si>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</si>
  <si>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</si>
  <si>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</si>
  <si>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</si>
  <si>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</si>
  <si>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</si>
  <si>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</si>
  <si>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</si>
  <si>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</si>
  <si>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</si>
  <si>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</si>
  <si>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</si>
  <si>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</si>
  <si>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</si>
  <si>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</si>
  <si>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</si>
  <si>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</si>
  <si>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</si>
  <si>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</si>
  <si>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</si>
  <si>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</si>
  <si>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</si>
  <si>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</si>
  <si>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</si>
  <si>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</si>
  <si>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</si>
  <si>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</si>
  <si>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</si>
  <si>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</si>
  <si>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</si>
  <si>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</si>
  <si>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</si>
  <si>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</si>
  <si>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</si>
  <si>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</si>
  <si>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</si>
  <si>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</si>
  <si>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</si>
  <si>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</si>
  <si>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</si>
  <si>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</si>
  <si>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</si>
  <si>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</si>
  <si>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</si>
  <si>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</si>
  <si>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</si>
  <si>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</si>
  <si>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</si>
  <si>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</si>
  <si>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</si>
  <si>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</si>
  <si>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</si>
  <si>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</si>
  <si>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</si>
  <si>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</si>
  <si>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</si>
  <si>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</si>
  <si>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</si>
  <si>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</si>
  <si>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</si>
  <si>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</si>
  <si>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</si>
  <si>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</si>
  <si>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</si>
  <si>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</si>
  <si>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</si>
  <si>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</si>
  <si>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</si>
  <si>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</si>
  <si>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</si>
  <si>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</si>
  <si>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</si>
  <si>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</si>
  <si>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</si>
  <si>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</si>
  <si>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</si>
  <si>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</si>
  <si>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</si>
  <si>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</si>
  <si>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</si>
  <si>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</si>
  <si>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</si>
  <si>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</si>
  <si>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</si>
  <si>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</si>
  <si>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</si>
  <si>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</si>
  <si>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</si>
  <si>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</si>
  <si>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</si>
  <si>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</si>
  <si>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</si>
  <si>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</si>
  <si>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</si>
  <si>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</si>
  <si>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</si>
  <si>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</si>
  <si>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</si>
  <si>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</si>
  <si>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</si>
  <si>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</si>
  <si>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</si>
  <si>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</si>
  <si>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</si>
  <si>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</si>
  <si>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</si>
  <si>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</si>
  <si>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</si>
  <si>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</si>
  <si>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</si>
  <si>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</si>
  <si>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</si>
  <si>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</si>
  <si>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</si>
  <si>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</si>
  <si>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</si>
  <si>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</si>
  <si>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</si>
  <si>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</si>
  <si>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</si>
  <si>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</si>
  <si>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</si>
  <si>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</si>
  <si>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</si>
  <si>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</si>
  <si>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</si>
  <si>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</si>
  <si>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</si>
  <si>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</si>
  <si>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</si>
  <si>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</si>
  <si>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</si>
  <si>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</si>
  <si>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</si>
  <si>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</si>
  <si>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</si>
  <si>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</si>
  <si>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</si>
  <si>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</si>
  <si>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</si>
  <si>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</si>
  <si>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</si>
  <si>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</si>
  <si>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</si>
  <si>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</si>
  <si>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</si>
  <si>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</si>
  <si>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</si>
  <si>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</si>
  <si>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</si>
  <si>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</si>
  <si>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</si>
  <si>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</si>
  <si>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</si>
  <si>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</si>
  <si>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</si>
  <si>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</si>
  <si>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</si>
  <si>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</si>
  <si>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</si>
  <si>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</si>
  <si>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</si>
  <si>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</si>
  <si>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</si>
  <si>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</si>
  <si>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</si>
  <si>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</si>
  <si>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</si>
  <si>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</si>
  <si>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</si>
  <si>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</si>
  <si>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</si>
  <si>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</si>
  <si>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</si>
  <si>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</si>
  <si>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</si>
  <si>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</si>
  <si>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</si>
  <si>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</si>
  <si>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</si>
  <si>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</si>
  <si>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</si>
  <si>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</si>
  <si>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</si>
  <si>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</si>
  <si>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</si>
  <si>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</si>
  <si>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</si>
  <si>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</si>
  <si>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</si>
  <si>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</si>
  <si>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</si>
  <si>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</si>
  <si>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</si>
  <si>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</si>
  <si>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</si>
  <si>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</si>
  <si>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</si>
  <si>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</si>
  <si>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</si>
  <si>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</si>
  <si>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</si>
  <si>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</si>
  <si>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</si>
  <si>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</si>
  <si>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</si>
  <si>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</si>
  <si>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</si>
  <si>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</si>
  <si>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</si>
  <si>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</si>
  <si>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</si>
  <si>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</si>
  <si>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</si>
  <si>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</si>
  <si>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</si>
  <si>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</si>
  <si>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</si>
  <si>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</si>
  <si>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</si>
  <si>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</si>
  <si>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</si>
  <si>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</si>
  <si>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</si>
  <si>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</si>
  <si>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</si>
  <si>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</si>
  <si>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</si>
  <si>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</si>
  <si>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</si>
  <si>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</si>
  <si>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</si>
  <si>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</si>
  <si>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</si>
  <si>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</si>
  <si>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</si>
  <si>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</si>
  <si>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</si>
  <si>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</si>
  <si>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</si>
  <si>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</si>
  <si>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</si>
  <si>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</si>
  <si>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</si>
  <si>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</si>
  <si>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</si>
  <si>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</si>
  <si>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</si>
  <si>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</si>
  <si>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</si>
  <si>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</si>
  <si>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</si>
  <si>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</si>
  <si>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</si>
  <si>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</si>
  <si>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</si>
  <si>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</si>
  <si>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</si>
  <si>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</si>
  <si>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</si>
  <si>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</si>
  <si>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</si>
  <si>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</si>
  <si>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</si>
  <si>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</si>
  <si>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</si>
  <si>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</si>
  <si>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</si>
  <si>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</si>
  <si>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</si>
  <si>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</si>
  <si>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</si>
  <si>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</si>
  <si>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</si>
  <si>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</si>
  <si>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</si>
  <si>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</si>
  <si>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</si>
  <si>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</si>
  <si>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</si>
  <si>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</si>
  <si>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</si>
  <si>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</si>
  <si>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</si>
  <si>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</si>
  <si>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</si>
  <si>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</si>
  <si>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</si>
  <si>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</si>
  <si>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</si>
  <si>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</si>
  <si>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</si>
  <si>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</si>
  <si>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</si>
  <si>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</si>
  <si>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</si>
  <si>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</si>
  <si>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</si>
  <si>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</si>
  <si>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</si>
  <si>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</si>
  <si>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</si>
  <si>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</si>
  <si>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</si>
  <si>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</si>
  <si>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</si>
  <si>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</si>
  <si>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</si>
  <si>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</si>
  <si>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</si>
  <si>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</si>
  <si>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</si>
  <si>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</si>
  <si>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</si>
  <si>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</si>
  <si>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</si>
  <si>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</si>
  <si>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</si>
  <si>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</si>
  <si>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</si>
  <si>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</si>
  <si>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</si>
  <si>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</si>
  <si>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</si>
  <si>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</si>
  <si>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</si>
  <si>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</si>
  <si>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</si>
  <si>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</si>
  <si>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</si>
  <si>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</si>
  <si>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</si>
  <si>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</si>
  <si>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</si>
  <si>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</si>
  <si>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</si>
  <si>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</si>
  <si>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</si>
  <si>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</si>
  <si>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</si>
  <si>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</si>
  <si>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</si>
  <si>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</si>
  <si>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</si>
  <si>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</si>
  <si>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</si>
  <si>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</si>
  <si>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</si>
  <si>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</si>
  <si>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</si>
  <si>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</si>
  <si>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</si>
  <si>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</si>
  <si>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</si>
  <si>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</si>
  <si>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</si>
  <si>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</si>
  <si>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</si>
  <si>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</si>
  <si>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</si>
  <si>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</si>
  <si>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</si>
  <si>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</si>
  <si>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</si>
  <si>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</si>
  <si>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</si>
  <si>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</si>
  <si>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</si>
  <si>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</si>
  <si>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</si>
  <si>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</si>
  <si>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</si>
  <si>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</si>
  <si>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</si>
  <si>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</si>
  <si>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</si>
  <si>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</si>
  <si>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</si>
  <si>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</si>
  <si>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</si>
  <si>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</si>
  <si>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</si>
  <si>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</si>
  <si>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</si>
  <si>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</si>
  <si>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</si>
  <si>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</si>
  <si>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</si>
  <si>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</si>
  <si>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</si>
  <si>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</si>
  <si>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</si>
  <si>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</si>
  <si>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</si>
  <si>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</si>
  <si>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</si>
  <si>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</si>
  <si>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</si>
  <si>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</si>
  <si>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</si>
  <si>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</si>
  <si>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</si>
  <si>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</si>
  <si>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</si>
  <si>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</si>
  <si>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</si>
  <si>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</si>
  <si>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</si>
  <si>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</si>
  <si>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</si>
  <si>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</si>
  <si>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</si>
  <si>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</si>
  <si>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</si>
  <si>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</si>
  <si>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</si>
  <si>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</si>
  <si>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</si>
  <si>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</si>
  <si>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</si>
  <si>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</si>
  <si>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</si>
  <si>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</si>
  <si>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</si>
  <si>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</si>
  <si>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</si>
  <si>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</si>
  <si>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</si>
  <si>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</si>
  <si>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</si>
  <si>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</si>
  <si>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</si>
  <si>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</si>
  <si>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</si>
  <si>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</si>
  <si>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</si>
  <si>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</si>
  <si>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</si>
  <si>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</si>
  <si>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</si>
  <si>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</si>
  <si>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</si>
  <si>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</si>
  <si>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</si>
  <si>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</si>
  <si>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</si>
  <si>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</si>
  <si>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</si>
  <si>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</si>
  <si>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</si>
  <si>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</si>
  <si>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</si>
  <si>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</si>
  <si>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</si>
  <si>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</si>
  <si>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</si>
  <si>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</si>
  <si>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</si>
  <si>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</si>
  <si>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</si>
  <si>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</si>
  <si>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</si>
  <si>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</si>
  <si>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</si>
  <si>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</si>
  <si>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</si>
  <si>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</si>
  <si>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</si>
  <si>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</si>
  <si>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</si>
  <si>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</si>
  <si>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</si>
  <si>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</si>
  <si>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</si>
  <si>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</si>
  <si>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</si>
  <si>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</si>
  <si>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</si>
  <si>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</si>
  <si>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</si>
  <si>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</si>
  <si>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</si>
  <si>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</si>
  <si>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</si>
  <si>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</si>
  <si>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</si>
  <si>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</si>
  <si>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</si>
  <si>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</si>
  <si>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</si>
  <si>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</si>
  <si>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</si>
  <si>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</si>
  <si>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</si>
  <si>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</si>
  <si>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</si>
  <si>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</si>
  <si>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</si>
  <si>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</si>
  <si>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</si>
  <si>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</si>
  <si>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</si>
  <si>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</si>
  <si>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</si>
  <si>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</si>
  <si>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</si>
  <si>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</si>
  <si>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</si>
  <si>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</si>
  <si>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</si>
  <si>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</si>
  <si>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</si>
  <si>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</si>
  <si>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</si>
  <si>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</si>
  <si>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</si>
  <si>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</si>
  <si>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</si>
  <si>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</si>
  <si>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</si>
  <si>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</si>
  <si>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</si>
  <si>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</si>
  <si>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</si>
  <si>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</si>
  <si>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</si>
  <si>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</si>
  <si>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</si>
  <si>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</si>
  <si>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</si>
  <si>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</si>
  <si>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</si>
  <si>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</si>
  <si>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</si>
  <si>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</si>
  <si>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</si>
  <si>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</si>
  <si>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</si>
  <si>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</si>
  <si>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</si>
  <si>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</si>
  <si>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</si>
  <si>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</si>
  <si>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</si>
  <si>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</si>
  <si>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</si>
  <si>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</si>
  <si>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</si>
  <si>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</si>
  <si>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</si>
  <si>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</si>
  <si>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</si>
  <si>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</si>
  <si>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</si>
  <si>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</si>
  <si>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</si>
  <si>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</si>
  <si>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</si>
  <si>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</si>
  <si>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</si>
  <si>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</si>
  <si>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</si>
  <si>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</si>
  <si>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</si>
  <si>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</si>
  <si>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</si>
  <si>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</si>
  <si>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</si>
  <si>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</si>
  <si>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</si>
  <si>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</si>
  <si>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</si>
  <si>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</si>
  <si>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</si>
  <si>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</si>
  <si>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</si>
  <si>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</si>
  <si>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</si>
  <si>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</si>
  <si>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</si>
  <si>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</si>
  <si>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</si>
  <si>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</si>
  <si>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</si>
  <si>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</si>
  <si>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</si>
  <si>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</si>
  <si>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</si>
  <si>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</si>
  <si>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</si>
  <si>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</si>
  <si>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</si>
  <si>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</si>
  <si>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</si>
  <si>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</si>
  <si>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</si>
  <si>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</si>
  <si>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</si>
  <si>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</si>
  <si>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</si>
  <si>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</si>
  <si>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</si>
  <si>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</si>
  <si>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</si>
  <si>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</si>
  <si>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</si>
  <si>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</si>
  <si>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</si>
  <si>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</si>
  <si>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</si>
  <si>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</si>
  <si>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</si>
  <si>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</si>
  <si>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</si>
  <si>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</si>
  <si>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</si>
  <si>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</si>
  <si>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</si>
  <si>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</si>
  <si>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</si>
  <si>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</si>
  <si>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</si>
  <si>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</si>
  <si>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</si>
  <si>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</si>
  <si>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</si>
  <si>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</si>
  <si>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</si>
  <si>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</si>
  <si>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</si>
  <si>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</si>
  <si>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</si>
  <si>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</si>
  <si>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</si>
  <si>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</si>
  <si>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</si>
  <si>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</si>
  <si>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</si>
  <si>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</si>
  <si>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</si>
  <si>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</si>
  <si>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</si>
  <si>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</si>
  <si>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</si>
  <si>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</si>
  <si>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</si>
  <si>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</si>
  <si>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</si>
  <si>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</si>
  <si>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</si>
  <si>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</si>
  <si>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</si>
  <si>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</si>
  <si>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</si>
  <si>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</si>
  <si>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</si>
  <si>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</si>
  <si>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</si>
  <si>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</si>
  <si>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</si>
  <si>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</si>
  <si>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</si>
  <si>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</si>
  <si>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</si>
  <si>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</si>
  <si>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</si>
  <si>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</si>
  <si>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</si>
  <si>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</si>
  <si>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</si>
  <si>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</si>
  <si>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</si>
  <si>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</si>
  <si>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</si>
  <si>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</si>
  <si>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</si>
  <si>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</si>
  <si>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</si>
  <si>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</si>
  <si>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</si>
  <si>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</si>
  <si>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</si>
  <si>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</si>
  <si>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</si>
  <si>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</si>
  <si>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</si>
  <si>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</si>
  <si>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</si>
  <si>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</si>
  <si>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</si>
  <si>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</si>
  <si>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</si>
  <si>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</si>
  <si>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</si>
  <si>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</si>
  <si>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</si>
  <si>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</si>
  <si>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</si>
  <si>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</si>
  <si>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</si>
  <si>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</si>
  <si>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</si>
  <si>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</si>
  <si>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</si>
  <si>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</si>
  <si>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</si>
  <si>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</si>
  <si>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</si>
  <si>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</si>
  <si>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</si>
  <si>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</si>
  <si>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</si>
  <si>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</si>
  <si>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</si>
  <si>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</si>
  <si>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</si>
  <si>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</si>
  <si>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</si>
  <si>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</si>
  <si>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</si>
  <si>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</si>
  <si>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</si>
  <si>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</si>
  <si>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</si>
  <si>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</si>
  <si>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</si>
  <si>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</si>
  <si>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</si>
  <si>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</si>
  <si>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</si>
  <si>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</si>
  <si>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</si>
  <si>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</si>
  <si>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</si>
  <si>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</si>
  <si>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</si>
  <si>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</si>
  <si>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</si>
  <si>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</si>
  <si>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</si>
  <si>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</si>
  <si>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</si>
  <si>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</si>
  <si>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PCM-20251022-00000203</t>
  </si>
  <si>
    <t>Site access located in aramco shibah EM request applied team already dispatched</t>
  </si>
  <si>
    <t>PCM-20251022-00000273</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</si>
  <si>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</si>
  <si>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</si>
  <si>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</si>
  <si>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</si>
  <si>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</si>
  <si>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</si>
  <si>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</si>
  <si>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</si>
  <si>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</si>
  <si>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</si>
  <si>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</si>
  <si>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</si>
  <si>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</si>
  <si>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</si>
  <si>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</si>
  <si>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</si>
  <si>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</si>
  <si>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</si>
  <si>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</si>
  <si>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</si>
  <si>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</si>
  <si>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</si>
  <si>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</si>
  <si>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</si>
  <si>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</si>
  <si>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</si>
  <si>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</si>
  <si>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</si>
  <si>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</si>
  <si>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</si>
  <si>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</si>
  <si>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</si>
  <si>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</si>
  <si>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</si>
  <si>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</si>
  <si>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</si>
  <si>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</si>
  <si>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</si>
  <si>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</si>
  <si>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</si>
  <si>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</si>
  <si>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</si>
  <si>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</si>
  <si>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</si>
  <si>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</si>
  <si>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</si>
  <si>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</si>
  <si>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</si>
  <si>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</si>
  <si>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</si>
  <si>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</si>
  <si>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</si>
  <si>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</si>
  <si>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</si>
  <si>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</si>
  <si>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</si>
  <si>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</si>
  <si>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</si>
  <si>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</si>
  <si>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</si>
  <si>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</si>
  <si>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</si>
  <si>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</si>
  <si>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</si>
  <si>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</si>
  <si>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</si>
  <si>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</si>
  <si>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</si>
  <si>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</si>
  <si>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</si>
  <si>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</si>
  <si>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</si>
  <si>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</si>
  <si>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</si>
  <si>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</si>
  <si>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</si>
  <si>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</si>
  <si>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</si>
  <si>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</si>
  <si>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</si>
  <si>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</si>
  <si>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</si>
  <si>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</si>
  <si>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</si>
  <si>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</si>
  <si>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</si>
  <si>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</si>
  <si>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</si>
  <si>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</si>
  <si>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</si>
  <si>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</si>
  <si>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PCM-20251022-00000290</t>
  </si>
  <si>
    <t>Access night issue, let’s cated in USF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</si>
  <si>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</si>
  <si>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</si>
  <si>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</si>
  <si>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</si>
  <si>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</si>
  <si>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</si>
  <si>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</si>
  <si>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</si>
  <si>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PCM-20251022-00000306</t>
  </si>
  <si>
    <t>team on the way need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</si>
</sst>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35" fillId="0" borderId="0" xfId="0" applyFont="1"/>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289.2054813657378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8.7104929398119566</v>
      </c>
      <c r="H3" s="138">
        <v>45943.437442129631</v>
      </c>
      <c r="I3" s="136" t="str">
        <f>IFERROR(VLOOKUP(D3,DB!A:F,6,0),"")</f>
        <v>Generator-SG</v>
      </c>
      <c r="J3" s="136" t="str">
        <f>IFERROR(VLOOKUP(D3,DB!A:G,7,0),"")</f>
        <v>Vandalized</v>
      </c>
      <c r="K3" s="140" t="s">
        <v>39001</v>
      </c>
      <c r="L3" s="141" t="str">
        <f>IFERROR(VLOOKUP(D3,DB!A:I,9,0),"")</f>
        <v>Latis</v>
      </c>
    </row>
    <row r="4" spans="1:15" ht="15" customHeight="1">
      <c r="A4" s="158" t="s">
        <v>39002</v>
      </c>
      <c r="B4" s="157" t="str">
        <f>IFERROR(VLOOKUP(D4,DB!A:K,11,0),"")</f>
        <v>R1</v>
      </c>
      <c r="C4" s="136">
        <v>1</v>
      </c>
      <c r="D4" s="136" t="s">
        <v>8502</v>
      </c>
      <c r="E4" s="137" t="s">
        <v>38998</v>
      </c>
      <c r="F4" s="138">
        <v>45952.090115740742</v>
      </c>
      <c r="G4" s="139">
        <f ca="1">IFERROR(NOW()-F4,"")</f>
        <v>6.3791550921450835E-2</v>
      </c>
      <c r="H4" s="138">
        <v>45952.084930555553</v>
      </c>
      <c r="I4" s="136" t="str">
        <f>IFERROR(VLOOKUP(D4,DB!A:F,6,0),"")</f>
        <v>SCECO</v>
      </c>
      <c r="J4" s="136" t="str">
        <f>IFERROR(VLOOKUP(D4,DB!A:G,7,0),"")</f>
        <v>Dead</v>
      </c>
      <c r="K4" s="140" t="s">
        <v>39003</v>
      </c>
      <c r="L4" s="141" t="str">
        <f>IFERROR(VLOOKUP(D4,DB!A:I,9,0),"")</f>
        <v>Latis</v>
      </c>
    </row>
    <row r="5" spans="1:15" ht="15" customHeight="1">
      <c r="A5" s="135" t="s">
        <v>39004</v>
      </c>
      <c r="B5" s="136" t="str">
        <f>IFERROR(VLOOKUP(D5,DB!A:K,11,0),"")</f>
        <v>R1</v>
      </c>
      <c r="C5" s="136">
        <v>2</v>
      </c>
      <c r="D5" s="136" t="s">
        <v>10059</v>
      </c>
      <c r="E5" s="137" t="s">
        <v>38998</v>
      </c>
      <c r="F5" s="138">
        <v>45952.12090277778</v>
      </c>
      <c r="G5" s="139">
        <f ca="1">IFERROR(NOW()-F5,"")</f>
        <v>3.3004513883497566E-2</v>
      </c>
      <c r="H5" s="138">
        <v>45952.111770833333</v>
      </c>
      <c r="I5" s="136" t="str">
        <f>IFERROR(VLOOKUP(D5,DB!A:F,6,0),"")</f>
        <v>SCECO</v>
      </c>
      <c r="J5" s="136" t="str">
        <f>IFERROR(VLOOKUP(D5,DB!A:G,7,0),"")</f>
        <v>Dead</v>
      </c>
      <c r="K5" s="140" t="s">
        <v>39005</v>
      </c>
      <c r="L5" s="141" t="str">
        <f>IFERROR(VLOOKUP(D5,DB!A:I,9,0),"")</f>
        <v>Latis</v>
      </c>
    </row>
    <row r="6" spans="1:15" ht="15" customHeight="1">
      <c r="A6" s="135"/>
      <c r="B6" s="136" t="str">
        <f>IFERROR(VLOOKUP(D6,DB!A:K,11,0),"")</f>
        <v/>
      </c>
      <c r="C6" s="136"/>
      <c r="D6" s="136"/>
      <c r="E6" s="137"/>
      <c r="F6" s="138"/>
      <c r="G6" s="139">
        <f ca="1">IFERROR(NOW()-F6,"")</f>
        <v>45952.153907291664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45952.153907291664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45952.153907291664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45952.153907291664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45952.153907291664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45952.153907291664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45952.153907291664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45952.153907291664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45952.153907291664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45952.153907291664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45952.153907291664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45952.153907291664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45952.153907291664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45952.153907291664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45952.153907291664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45952.153907291664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45952.153907291664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45952.153907291664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45952.153907291664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45952.153907291664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45952.153907291664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45952.153907291664</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45952.153907291664</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45952.153907291664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45952.153907291664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45952.153907291664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45952.153907291664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45952.153907291664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45952.153907291664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45952.153907291664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45952.153907291664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45952.153907291664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45952.153907291664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45952.153907291664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45952.153907291664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45952.153907291664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45952.153907291664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45952.153907291664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45952.153907291664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45952.153907291664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45952.153907291664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45952.153907291664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45952.153907291664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45952.153907291664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45952.153907291664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45952.153907291664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45952.153907291664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45952.153907291664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45952.153907291664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45952.153907291664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45952.153907291664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45952.153907291664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45952.153907291664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45952.153907291664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45952.153907291664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45952.153907291664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45952.153907291664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45952.153907291664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45952.153907291664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45952.153907291664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45952.153907291664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45952.153907291664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45952.153907291664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45952.153907291664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45952.153907291664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45952.153907291664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45952.153907291664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45952.153907291664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45952.153907291664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45952.153907291664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45952.153907291664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45952.153907291664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45952.153907291664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45952.153907291664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45952.153907291664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45952.153907291664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45952.153907291664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45952.153907291664</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45952.153907291664</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D013D72C-E99F-4373-9B07-C07496A271F9}"/>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145.42682395833253</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127.15406932870246</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7.6581318286989699</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45952.153907291664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45952.153907291664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45952.153907291664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45952.153907291664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45952.153907291664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45952.153907291664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45952.153907291664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45952.153907291664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45952.153907291664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45952.153907291664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45952.153907291664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45952.153907291664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45952.153907291664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45952.153907291664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45952.153907291664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45952.153907291664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45952.153907291664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45952.153907291664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45952.153907291664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45952.153907291664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45952.153907291664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45952.153907291664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45952.153907291664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45952.153907291664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45952.153907291664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45952.153907291664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45952.153907291664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45952.153907291664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45952.153907291664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45952.153907291664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45952.153907291664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45952.153907291664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45952.153907291664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45952.153907291664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45952.153907291664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45952.153907291664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45952.153907291664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45952.153907291664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45952.153907291664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45952.153907291664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45952.153907291664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45952.153907291664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45952.153907291664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45952.153907291664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45952.153907291664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45952.153907291664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45952.153907291664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45952.153907291664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45952.153907291664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45952.153907291664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45952.153907291664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45952.153907291664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45952.153907291664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45952.153907291664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45952.153907291664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45952.153907291664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45952.153907291664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45952.153907291664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45952.153907291664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45952.153907291664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45952.153907291664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45952.153907291664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45952.153907291664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45952.153907291664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45952.153907291664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45952.153907291664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45952.153907291664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45952.153907291664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45952.153907291664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45952.153907291664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45952.153907291664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45952.153907291664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45952.153907291664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45952.153907291664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45952.153907291664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45952.153907291664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45952.153907291664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45952.153907291664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45952.153907291664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45952.153907291664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45952.153907291664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45952.153907291664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45952.153907291664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45952.153907291664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45952.153907291664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45952.153907291664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45952.153907291664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45952.153907291664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45952.153907291664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45952.153907291664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45952.153907291664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45952.153907291664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45952.153907291664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45952.153907291664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45952.153907291664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45952.153907291664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45952.153907291664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45952.153907291664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45952.153907291664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45952.153907291664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45952.153907291664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45952.153907291664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45952.153907291664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45952.153907291664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45952.153907291664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45952.153907291664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45952.153907291664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45952.153907291664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45952.153907291664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45952.153907291664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45952.153907291664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45952.153907291664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45952.153907291664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45952.153907291664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45952.153907291664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45952.153907291664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45952.153907291664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45952.153907291664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45952.153907291664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45952.153907291664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45952.153907291664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45952.153907291664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45952.153907291664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45952.153907291664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45952.153907291664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45952.153907291664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45952.153907291664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45952.153907291664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45952.153907291664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45952.153907291664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45952.153907291664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45952.153907291664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45952.153907291664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45952.153907291664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45952.153907291664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45952.153907291664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45952.153907291664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45952.153907291664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45952.153907291664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45952.153907291664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45952.153907291664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45952.153907291664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45952.153907291664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45952.153907291664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45952.153907291664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45952.153907291664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45952.153907291664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45952.153907291664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45952.153907291664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45952.153907291664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45952.153907291664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45952.153907291664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45952.153907291664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45952.153907291664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45952.153907291664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45952.153907291664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45952.153907291664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45952.153907291664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45952.153907291664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45952.153907291664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45952.153907291664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45952.153907291664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45952.153907291664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45952.153907291664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45952.153907291664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45952.153907291664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45952.153907291664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45952.153907291664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45952.153907291664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45952.153907291664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45952.153907291664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45952.153907291664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45952.153907291664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45952.153907291664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45952.153907291664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45952.153907291664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45952.153907291664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45952.153907291664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45952.153907291664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45952.153907291664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45952.153907291664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45952.153907291664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45952.153907291664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45952.153907291664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45952.153907291664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45952.153907291664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45952.153907291664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45952.153907291664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45952.153907291664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45952.153907291664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45952.153907291664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45952.153907291664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45952.153907291664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45952.153907291664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45952.153907291664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45952.153907291664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45952.153907291664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45952.153907291664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45952.153907291664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45952.153907291664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45952.153907291664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45952.153907291664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45952.153907291664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45952.153907291664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45952.153907291664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45952.153907291664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45952.153907291664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45952.153907291664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45952.153907291664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45952.153907291664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45952.153907291664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45952.153907291664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45952.153907291664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45952.153907291664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45952.153907291664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45952.153907291664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45952.153907291664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45952.153907291664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45952.153907291664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45952.153907291664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45952.153907291664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45952.153907291664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45952.153907291664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45952.153907291664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45952.153907291664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45952.153907291664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45952.153907291664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45952.153907291664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45952.153907291664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45952.153907291664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45952.153907291664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45952.153907291664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45952.153907291664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45952.153907291664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45952.153907291664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45952.153907291664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45952.153907291664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45952.153907291664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45952.153907291664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45952.153907291664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45952.153907291664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45952.153907291664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45952.153907291664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45952.153907291664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45952.153907291664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45952.153907291664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45952.153907291664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45952.153907291664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45952.153907291664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45952.153907291664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45952.153907291664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45952.153907291664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45952.153907291664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45952.153907291664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45952.153907291664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45952.153907291664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45952.153907291664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45952.153907291664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45952.153907291664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45952.153907291664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45952.153907291664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45952.153907291664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45952.153907291664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45952.153907291664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45952.153907291664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45952.153907291664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45952.153907291664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45952.153907291664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45952.153907291664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45952.153907291664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45952.153907291664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45952.153907291664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45952.153907291664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45952.153907291664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45952.153907291664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45952.153907291664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45952.153907291664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45952.153907291664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45952.153907291664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45952.153907291664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45952.153907291664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45952.153907291664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45952.153907291664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45952.153907291664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45952.153907291664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45952.153907291664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45952.153907291664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45952.153907291664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45952.153907291664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45952.153907291664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45952.153907291664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45952.153907291664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45952.153907291664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45952.153907291664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45952.153907291664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45952.153907291664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45952.153907291664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45952.153907291664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45952.153907291664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45952.153907291664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45952.153907291664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45952.153907291664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45952.153907291664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45952.153907291664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45952.153907291664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45952.153907291664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45952.153907291664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45952.153907291664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45952.153907291664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45952.153907291664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45952.153907291664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45952.153907291664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45952.153907291664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45952.153907291664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45952.153907291664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45952.153907291664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45952.153907291664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45952.153907291664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45952.153907291664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45952.153907291664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45952.153907291664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45952.153907291664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45952.153907291664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45952.153907291664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45952.153907291664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45952.153907291664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45952.153907291664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45952.153907291664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45952.153907291664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45952.153907291664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45952.153907291664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45952.153907291664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45952.153907291664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45952.153907291664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45952.153907291664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45952.153907291664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45952.153907291664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45952.153907291664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45952.153907291664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45952.153907291664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45952.153907291664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45952.153907291664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45952.153907291664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45952.153907291664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45952.153907291664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45952.153907291664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45952.153907291664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45952.153907291664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45952.153907291664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45952.153907291664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45952.153907291664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45952.153907291664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45952.153907291664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45952.153907291664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45952.153907291664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45952.153907291664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45952.153907291664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45952.153907291664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45952.153907291664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45952.153907291664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45952.153907291664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45952.153907291664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45952.153907291664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45952.153907291664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45952.153907291664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45952.153907291664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45952.153907291664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45952.153907291664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45952.153907291664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45952.153907291664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45952.153907291664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45952.153907291664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45952.153907291664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45952.153907291664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45952.153907291664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45952.153907291664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45952.153907291664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45952.153907291664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45952.153907291664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45952.153907291664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45952.153907291664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45952.153907291664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45952.153907291664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45952.153907291664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45952.153907291664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45952.153907291664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45952.153907291664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45952.153907291664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45952.153907291664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45952.153907291664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45952.153907291664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45952.153907291664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45952.153907291664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45952.153907291664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45952.153907291664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45952.153907291664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45952.153907291664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45952.153907291664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45952.153907291664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45952.153907291664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45952.153907291664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45952.153907291664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45952.153907291664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45952.153907291664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45952.153907291664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45952.153907291664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45952.153907291664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45952.153907291664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45952.153907291664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45952.153907291664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45952.153907291664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45952.153907291664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45952.153907291664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45952.153907291664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45952.153907291664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45952.153907291664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45952.153907291664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45952.153907291664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45952.153907291664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45952.153907291664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45952.153907291664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45952.153907291664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45952.153907291664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45952.153907291664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45952.153907291664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45952.153907291664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45952.153907291664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45952.153907291664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45952.153907291664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45952.153907291664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45952.153907291664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45952.153907291664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45952.153907291664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45952.153907291664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45952.153907291664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45952.153907291664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45952.153907291664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45952.153907291664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45952.153907291664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45952.153907291664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45952.153907291664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45952.153907291664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45952.153907291664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45952.153907291664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45952.153907291664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45952.153907291664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45952.153907291664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45952.153907291664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45952.153907291664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45952.153907291664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45952.153907291664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45952.153907291664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45952.153907291664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45952.153907291664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45952.153907291664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45952.153907291664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45952.153907291664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45952.153907291664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45952.153907291664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45952.153907291664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45952.153907291664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45952.153907291664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45952.153907291664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45952.153907291664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45952.153907291664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45952.153907291664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45952.153907291664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45952.153907291664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45952.153907291664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45952.153907291664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45952.153907291664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45952.153907291664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45952.153907291664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45952.153907291664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45952.153907291664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45952.153907291664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45952.153907291664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45952.153907291664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45952.153907291664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45952.153907291664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45952.153907291664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45952.153907291664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45952.153907291664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45952.153907291664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45952.153907291664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45952.153907291664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45952.153907291664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45952.153907291664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45952.153907291664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45952.153907291664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45952.153907291664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45952.153907291664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45952.153907291664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45952.153907291664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45952.153907291664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45952.153907291664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45952.153907291664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45952.153907291664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45952.153907291664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45952.153907291664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45952.153907291664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45952.153907291664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45952.153907291664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45952.153907291664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45952.153907291664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45952.153907291664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45952.153907291664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45952.153907291664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45952.153907291664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45952.153907291664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45952.153907291664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45952.153907291664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45952.153907291664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45952.153907291664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45952.153907291664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45952.153907291664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45952.153907291664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45952.153907291664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45952.153907291664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45952.153907291664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45952.153907291664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45952.153907291664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45952.153907291664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45952.153907291664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45952.153907291664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45952.153907291664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45952.153907291664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45952.153907291664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45952.153907291664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45952.153907291664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45952.153907291664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45952.153907291664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45952.153907291664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45952.153907291664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45952.153907291664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45952.153907291664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45952.153907291664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45952.153907291664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45952.153907291664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45952.153907291664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45952.153907291664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45952.153907291664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45952.153907291664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45952.153907291664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45952.153907291664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45952.153907291664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45952.153907291664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45952.153907291664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45952.153907291664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45952.153907291664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45952.153907291664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45952.153907291664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45952.153907291664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45952.153907291664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45952.153907291664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45952.153907291664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45952.153907291664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45952.153907291664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45952.153907291664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45952.153907291664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45952.153907291664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45952.153907291664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45952.153907291664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45952.153907291664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45952.153907291664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45952.153907291664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45952.153907291664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45952.153907291664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45952.153907291664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45952.153907291664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45952.153907291664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45952.153907291664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45952.153907291664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45952.153907291664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45952.153907291664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45952.153907291664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45952.153907291664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45952.153907291664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45952.153907291664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45952.153907291664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45952.153907291664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45952.153907291664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45952.153907291664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45952.153907291664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45952.153907291664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45952.153907291664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45952.153907291664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45952.153907291664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45952.153907291664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45952.153907291664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45952.153907291664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45952.153907291664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45952.153907291664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45952.153907291664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45952.153907291664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45952.153907291664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45952.153907291664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45952.153907291664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45952.153907291664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45952.153907291664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45952.153907291664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45952.153907291664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45952.153907291664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45952.153907291664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45952.153907291664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45952.153907291664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45952.153907291664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45952.153907291664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45952.153907291664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45952.153907291664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45952.153907291664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45952.153907291664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45952.153907291664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45952.153907291664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45952.153907291664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45952.153907291664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45952.153907291664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45952.153907291664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45952.153907291664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45952.153907291664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45952.153907291664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45952.153907291664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45952.153907291664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45952.153907291664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45952.153907291664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45952.153907291664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45952.153907291664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45952.153907291664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45952.153907291664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45952.153907291664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45952.153907291664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45952.153907291664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45952.153907291664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45952.153907291664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45952.153907291664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45952.153907291664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45952.153907291664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45952.153907291664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45952.153907291664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45952.153907291664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45952.153907291664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45952.153907291664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45952.153907291664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45952.153907291664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45952.153907291664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45952.153907291664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45952.153907291664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45952.153907291664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45952.153907291664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45952.153907291664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45952.153907291664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45952.153907291664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45952.153907291664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45952.153907291664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45952.153907291664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45952.153907291664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45952.153907291664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45952.153907291664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45952.153907291664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45952.153907291664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45952.153907291664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45952.153907291664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45952.153907291664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45952.153907291664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45952.153907291664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45952.153907291664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45952.153907291664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45952.153907291664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45952.153907291664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45952.153907291664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45952.153907291664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45952.153907291664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45952.153907291664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45952.153907291664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45952.153907291664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45952.153907291664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45952.153907291664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45952.153907291664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45952.153907291664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45952.153907291664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45952.153907291664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45952.153907291664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45952.153907291664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45952.153907291664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45952.153907291664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45952.153907291664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45952.153907291664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45952.153907291664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45952.153907291664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45952.153907291664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45952.153907291664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45952.153907291664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45952.153907291664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45952.153907291664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45952.153907291664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45952.153907291664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45952.153907291664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45952.153907291664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45952.153907291664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45952.153907291664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45952.153907291664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45952.153907291664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45952.153907291664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45952.153907291664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45952.153907291664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45952.153907291664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45952.153907291664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45952.153907291664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45952.153907291664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45952.153907291664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45952.153907291664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45952.153907291664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45952.153907291664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45952.153907291664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45952.153907291664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45952.153907291664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45952.153907291664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45952.153907291664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45952.153907291664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45952.153907291664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45952.153907291664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45952.153907291664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45952.153907291664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45952.153907291664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45952.153907291664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45952.153907291664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45952.153907291664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45952.153907291664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45952.153907291664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45952.153907291664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45952.153907291664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45952.153907291664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45952.153907291664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45952.153907291664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45952.153907291664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45952.153907291664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45952.153907291664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45952.153907291664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45952.153907291664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45952.153907291664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45952.153907291664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45952.153907291664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45952.153907291664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45952.153907291664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45952.153907291664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45952.153907291664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45952.153907291664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45952.153907291664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45952.153907291664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45952.153907291664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45952.153907291664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45952.153907291664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45952.153907291664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45952.153907291664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45952.153907291664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45952.153907291664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45952.153907291664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45952.153907291664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45952.153907291664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45952.153907291664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45952.153907291664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45952.153907291664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45952.153907291664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45952.153907291664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45952.153907291664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45952.153907291664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45952.153907291664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45952.153907291664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45952.153907291664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45952.153907291664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45952.153907291664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45952.153907291664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45952.153907291664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45952.153907291664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45952.153907291664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45952.153907291664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45952.153907291664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45952.153907291664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45952.153907291664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45952.153907291664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45952.153907291664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45952.153907291664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45952.153907291664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45952.153907291664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45952.153907291664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45952.153907291664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45952.153907291664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45952.153907291664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45952.153907291664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45952.153907291664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45952.153907291664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45952.153907291664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45952.153907291664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45952.153907291664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45952.153907291664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45952.153907291664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45952.153907291664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45952.153907291664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45952.153907291664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45952.153907291664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45952.153907291664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45952.153907291664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45952.153907291664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45952.153907291664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45952.153907291664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45952.153907291664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45952.153907291664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45952.153907291664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45952.153907291664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45952.153907291664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45952.153907291664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45952.153907291664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45952.153907291664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45952.153907291664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45952.153907291664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45952.153907291664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45952.153907291664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45952.153907291664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45952.153907291664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45952.153907291664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45952.153907291664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45952.153907291664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45952.153907291664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45952.153907291664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45952.153907291664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45952.153907291664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45952.153907291664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45952.153907291664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45952.153907291664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45952.153907291664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45952.153907291664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45952.153907291664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45952.153907291664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45952.153907291664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45952.153907291664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45952.153907291664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45952.153907291664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45952.153907291664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45952.153907291664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45952.153907291664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45952.153907291664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45952.153907291664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45952.153907291664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45952.153907291664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45952.153907291664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45952.153907291664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45952.153907291664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45952.153907291664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45952.153907291664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45952.153907291664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45952.153907291664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45952.153907291664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45952.153907291664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45952.153907291664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45952.153907291664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45952.153907291664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45952.153907291664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45952.153907291664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45952.153907291664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45952.153907291664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45952.153907291664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45952.153907291664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45952.153907291664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45952.153907291664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45952.153907291664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45952.153907291664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45952.153907291664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45952.153907291664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45952.153907291664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45952.153907291664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45952.153907291664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45952.153907291664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45952.153907291664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45952.153907291664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45952.153907291664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45952.153907291664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45952.153907291664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45952.153907291664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45952.153907291664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45952.153907291664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45952.153907291664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45952.153907291664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45952.153907291664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45952.153907291664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45952.153907291664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45952.153907291664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45952.153907291664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45952.153907291664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45952.153907291664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45952.153907291664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45952.153907291664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45952.153907291664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45952.153907291664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45952.153907291664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45952.153907291664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45952.153907291664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45952.153907291664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45952.153907291664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45952.153907291664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45952.153907291664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45952.153907291664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45952.153907291664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45952.153907291664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45952.153907291664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45952.153907291664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45952.153907291664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45952.153907291664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45952.153907291664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45952.153907291664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45952.153907291664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45952.153907291664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45952.153907291664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45952.153907291664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45952.153907291664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45952.153907291664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45952.153907291664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45952.153907291664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45952.153907291664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45952.153907291664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45952.153907291664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45952.153907291664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45952.153907291664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45952.153907291664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45952.153907291664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45952.153907291664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45952.153907291664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45952.153907291664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45952.153907291664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45952.153907291664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45952.153907291664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45952.153907291664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45952.153907291664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45952.153907291664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45952.153907291664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45952.153907291664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45952.153907291664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45952.153907291664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45952.153907291664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45952.153907291664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45952.153907291664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45952.153907291664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45952.153907291664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45952.153907291664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45952.153907291664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45952.153907291664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45952.153907291664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45952.153907291664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45952.153907291664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45952.153907291664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45952.153907291664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45952.153907291664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45952.153907291664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45952.153907291664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45952.153907291664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45952.153907291664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45952.153907291664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45952.153907291664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45952.153907291664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45952.153907291664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45952.153907291664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45952.153907291664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45952.153907291664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45952.153907291664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45952.153907291664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45952.153907291664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45952.153907291664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45952.153907291664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45952.153907291664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45952.153907291664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45952.153907291664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45952.153907291664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45952.153907291664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45952.153907291664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45952.153907291664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45952.153907291664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45952.153907291664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45952.153907291664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45952.153907291664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45952.153907291664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45952.153907291664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45952.153907291664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45952.153907291664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45952.153907291664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45952.153907291664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45952.153907291664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45952.153907291664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45952.153907291664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45952.153907291664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45952.153907291664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45952.153907291664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45952.153907291664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45952.153907291664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45952.153907291664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45952.153907291664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45952.153907291664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45952.153907291664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45952.153907291664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45952.153907291664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45952.153907291664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45952.153907291664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45952.153907291664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45952.153907291664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45952.153907291664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45952.153907291664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45952.153907291664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45952.153907291664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45952.153907291664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45952.153907291664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45952.153907291664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45952.153907291664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45952.153907291664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45952.153907291664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45952.153907291664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45952.153907291664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45952.153907291664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45952.153907291664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45952.153907291664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45952.153907291664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45952.153907291664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45952.153907291664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45952.153907291664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45952.153907291664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45952.153907291664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45952.153907291664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45952.153907291664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45952.153907291664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45952.153907291664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45952.153907291664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45952.153907291664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45952.153907291664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45952.153907291664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45952.153907291664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45952.153907291664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45952.153907291664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45952.153907291664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45952.153907291664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45952.153907291664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45952.153907291664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45952.153907291664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45952.153907291664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45952.153907291664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45952.153907291664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45952.153907291664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45952.153907291664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45952.153907291664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45952.153907291664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45952.153907291664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45952.153907291664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45952.153907291664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45952.153907291664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45952.153907291664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45952.153907291664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45952.153907291664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45952.153907291664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45952.153907291664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45952.153907291664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45952.153907291664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45952.153907291664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45952.153907291664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45952.153907291664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45952.153907291664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45952.153907291664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45952.153907291664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45952.153907291664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45952.153907291664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45952.153907291664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45952.153907291664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45952.153907291664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45952.153907291664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45952.153907291664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45952.153907291664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45952.153907291664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45952.153907291664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45952.153907291664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45952.153907291664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45952.153907291664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45952.153907291664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45952.153907291664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45952.153907291664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45952.153907291664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45952.153907291664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45952.153907291664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45952.153907291664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45952.153907291664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45952.153907291664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45952.153907291664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45952.153907291664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45952.153907291664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45952.153907291664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45952.153907291664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45952.153907291664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45952.153907291664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45952.153907291664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45952.153907291664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45952.153907291664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45952.153907291664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45952.153907291664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45952.153907291664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45952.153907291664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45952.153907291664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45952.153907291664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45952.153907291664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45952.153907291664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45952.153907291664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45952.153907291664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45952.153907291664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45952.153907291664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45952.153907291664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45952.153907291664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45952.153907291664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45952.153907291664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45952.153907291664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45952.153907291664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45952.153907291664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45952.153907291664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45952.153907291664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45952.153907291664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45952.153907291664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45952.153907291664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45952.153907291664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45952.153907291664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45952.153907291664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45952.153907291664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45952.153907291664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45952.153907291664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45952.153907291664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45952.153907291664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45952.153907291664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45952.153907291664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45952.153907291664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45952.153907291664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45952.153907291664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45952.153907291664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45952.153907291664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45952.153907291664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45952.153907291664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45952.153907291664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45952.153907291664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45952.153907291664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45952.153907291664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45952.153907291664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45952.153907291664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45952.153907291664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45952.153907291664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45952.153907291664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45952.153907291664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45952.153907291664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45952.153907291664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45952.153907291664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45952.153907291664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45952.153907291664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45952.153907291664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45952.153907291664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45952.153907291664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45952.153907291664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45952.153907291664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45952.153907291664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45952.153907291664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45952.153907291664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45952.153907291664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45952.153907291664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45952.153907291664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45952.153907291664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45952.153907291664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45952.153907291664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45952.153907291664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45952.153907291664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45952.153907291664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45952.153907291664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45952.153907291664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45952.153907291664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45952.153907291664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45952.153907291664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45952.153907291664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45952.153907291664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45952.153907291664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45952.153907291664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45952.153907291664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45952.153907291664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45952.153907291664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45952.153907291664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45952.153907291664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45952.153907291664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45952.153907291664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45952.153907291664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45952.153907291664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45952.153907291664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45952.153907291664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45952.153907291664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45952.153907291664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45952.153907291664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45952.153907291664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45952.153907291664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45952.153907291664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45952.153907291664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45952.153907291664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45952.153907291664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45952.153907291664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45952.153907291664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45952.153907291664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45952.153907291664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45952.153907291664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45952.153907291664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45952.153907291664</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248.67318969906773</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1</v>
      </c>
      <c r="D3" s="123" t="s">
        <v>35200</v>
      </c>
      <c r="E3" s="100" t="s">
        <v>38998</v>
      </c>
      <c r="F3" s="125">
        <v>45951.977777777778</v>
      </c>
      <c r="G3" s="126">
        <f ca="1">IFERROR(NOW()-F3,"")</f>
        <v>0.17612951388582587</v>
      </c>
      <c r="H3" s="125">
        <v>45951.971921296295</v>
      </c>
      <c r="I3" s="121" t="str">
        <f>IFERROR(VLOOKUP(D3,DB!A:F,6,0),"")</f>
        <v>Generator-SG</v>
      </c>
      <c r="J3" s="121" t="str">
        <f>IFERROR(VLOOKUP(D3,DB!A:G,7,0),"")</f>
        <v>No BB Shifted</v>
      </c>
      <c r="K3" s="127" t="s">
        <v>39095</v>
      </c>
      <c r="L3" s="123" t="str">
        <f>IFERROR(VLOOKUP(D3,DB!A:I,9,0),"")</f>
        <v>Latis</v>
      </c>
    </row>
    <row r="4" spans="1:16" ht="15" customHeight="1">
      <c r="A4" s="121" t="s">
        <v>39096</v>
      </c>
      <c r="B4" s="121" t="str">
        <f>IFERROR(VLOOKUP(D4,DB!A:K,11,0),"")</f>
        <v>R4</v>
      </c>
      <c r="C4" s="122">
        <v>3</v>
      </c>
      <c r="D4" s="123" t="s">
        <v>36296</v>
      </c>
      <c r="E4" s="100" t="s">
        <v>38998</v>
      </c>
      <c r="F4" s="125">
        <v>45952.125868055555</v>
      </c>
      <c r="G4" s="126">
        <f ca="1">IFERROR(NOW()-F4,"")</f>
        <v>2.803923610917991E-2</v>
      </c>
      <c r="H4" s="125">
        <v>45952.118935185186</v>
      </c>
      <c r="I4" s="121" t="str">
        <f>IFERROR(VLOOKUP(D4,DB!A:F,6,0),"")</f>
        <v>Generator-SG</v>
      </c>
      <c r="J4" s="121" t="str">
        <f>IFERROR(VLOOKUP(D4,DB!A:G,7,0),"")</f>
        <v>In progress</v>
      </c>
      <c r="K4" s="127" t="s">
        <v>39097</v>
      </c>
      <c r="L4" s="123" t="str">
        <f>IFERROR(VLOOKUP(D4,DB!A:I,9,0),"")</f>
        <v>Latis</v>
      </c>
    </row>
    <row r="5" spans="1:16" ht="15" customHeight="1">
      <c r="A5" s="121"/>
      <c r="B5" s="121" t="str">
        <f>IFERROR(VLOOKUP(D5,DB!A:K,11,0),"")</f>
        <v/>
      </c>
      <c r="C5" s="122"/>
      <c r="D5" s="123"/>
      <c r="E5" s="100"/>
      <c r="F5" s="125"/>
      <c r="G5" s="126">
        <f ca="1">IFERROR(NOW()-F5,"")</f>
        <v>45952.153907291664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45952.153907291664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45952.153907291664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45952.153907291664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45952.153907291664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45952.153907291664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45952.153907291664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45952.153907291664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45952.153907291664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45952.153907291664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45952.153907291664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45952.153907291664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45952.153907291664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45952.153907291664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45952.153907291664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45952.153907291664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45952.153907291664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45952.153907291664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45952.153907291664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45952.153907291664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45952.153907291664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45952.153907291664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45952.153907291664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45952.153907291664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45952.153907291664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45952.153907291664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45952.153907291664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00"/>
      <c r="F32" s="125"/>
      <c r="G32" s="126">
        <f ca="1">IFERROR(NOW()-F32,"")</f>
        <v>45952.153907291664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45952.153907291664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45952.153907291664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45952.153907291664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45952.153907291664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45952.153907291664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45952.153907291664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45952.153907291664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45952.153907291664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45952.153907291664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45952.153907291664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45952.153907291664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45952.153907291664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45952.153907291664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45952.153907291664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45952.153907291664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45952.153907291664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45952.153907291664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45952.153907291664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45952.153907291664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45952.153907291664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45952.153907291664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45952.153907291664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45952.153907291664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45952.153907291664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45952.153907291664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45952.153907291664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45952.153907291664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45952.153907291664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45952.153907291664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45952.153907291664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45952.153907291664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45952.153907291664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45952.153907291664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45952.153907291664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45952.153907291664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45952.153907291664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45952.153907291664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45952.153907291664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45952.153907291664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45952.153907291664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45952.153907291664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45952.153907291664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45952.153907291664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45952.153907291664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45952.153907291664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45952.153907291664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45952.153907291664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45952.153907291664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45952.153907291664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45952.153907291664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45952.153907291664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45952.153907291664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45952.153907291664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45952.153907291664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45952.153907291664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45952.153907291664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45952.153907291664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45952.153907291664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45952.153907291664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45952.153907291664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45952.153907291664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45952.153907291664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45952.153907291664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45952.153907291664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45952.153907291664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45952.153907291664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45952.153907291664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45952.153907291664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45952.153907291664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45952.153907291664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45952.153907291664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45952.153907291664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45952.153907291664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45952.153907291664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45952.153907291664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45952.153907291664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45952.153907291664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45952.153907291664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45952.153907291664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45952.153907291664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45952.153907291664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45952.153907291664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45952.153907291664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45952.153907291664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45952.153907291664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45952.153907291664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45952.153907291664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45952.153907291664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45952.153907291664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45952.153907291664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45952.153907291664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45952.153907291664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45952.153907291664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45952.153907291664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45952.153907291664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45952.153907291664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45952.153907291664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45952.153907291664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45952.153907291664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45952.153907291664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45952.153907291664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45952.153907291664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45952.153907291664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45952.153907291664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45952.153907291664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45952.153907291664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45952.153907291664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45952.153907291664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45952.153907291664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45952.153907291664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45952.153907291664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45952.153907291664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45952.153907291664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45952.153907291664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45952.153907291664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45952.153907291664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45952.153907291664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45952.153907291664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45952.153907291664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45952.153907291664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45952.153907291664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45952.153907291664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45952.153907291664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45952.153907291664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45952.153907291664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45952.153907291664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45952.153907291664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45952.153907291664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45952.153907291664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45952.153907291664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45952.153907291664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45952.153907291664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45952.153907291664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45952.153907291664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45952.153907291664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45952.153907291664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45952.153907291664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45952.153907291664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45952.153907291664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45952.153907291664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45952.153907291664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45952.153907291664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45952.153907291664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45952.153907291664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45952.153907291664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45952.153907291664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45952.153907291664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45952.153907291664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45952.153907291664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45952.153907291664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45952.153907291664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45952.153907291664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45952.153907291664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45952.153907291664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45952.153907291664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45952.153907291664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45952.153907291664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45952.153907291664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45952.153907291664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45952.153907291664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45952.153907291664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45952.153907291664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45952.153907291664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45952.153907291664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45952.153907291664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45952.153907291664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45952.153907291664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45952.153907291664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45952.153907291664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45952.153907291664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45952.153907291664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45952.153907291664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45952.153907291664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45952.153907291664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45952.153907291664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45952.153907291664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45952.153907291664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45952.153907291664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45952.153907291664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45952.153907291664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45952.153907291664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45952.153907291664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45952.153907291664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45952.153907291664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45952.153907291664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45952.153907291664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45952.153907291664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45952.153907291664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45952.153907291664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45952.153907291664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45952.153907291664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45952.153907291664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45952.153907291664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45952.153907291664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45952.153907291664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45952.153907291664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45952.153907291664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45952.153907291664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45952.153907291664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45952.153907291664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45952.153907291664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45952.153907291664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45952.153907291664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45952.153907291664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45952.153907291664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45952.153907291664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45952.153907291664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45952.153907291664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45952.153907291664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45952.153907291664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45952.153907291664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45952.153907291664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45952.153907291664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45952.153907291664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45952.153907291664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45952.153907291664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45952.153907291664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45952.153907291664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45952.153907291664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45952.153907291664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45952.153907291664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45952.153907291664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45952.153907291664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45952.153907291664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45952.153907291664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45952.153907291664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45952.153907291664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45952.153907291664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45952.153907291664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45952.153907291664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45952.153907291664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45952.153907291664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45952.153907291664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45952.153907291664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45952.153907291664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45952.153907291664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45952.153907291664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45952.153907291664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45952.153907291664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45952.153907291664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45952.153907291664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45952.153907291664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45952.153907291664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45952.153907291664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45952.153907291664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45952.153907291664</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45952.153907291664</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39098</v>
      </c>
      <c r="B2" s="37" t="str">
        <f>IFERROR(VLOOKUP(D2,DB!A:K,11,0),"")</f>
        <v>R5</v>
      </c>
      <c r="C2" s="37">
        <v>3</v>
      </c>
      <c r="D2" s="120" t="s">
        <v>36034</v>
      </c>
      <c r="E2" s="37" t="s">
        <v>38998</v>
      </c>
      <c r="F2" s="38">
        <v>45891.832060185188</v>
      </c>
      <c r="G2" s="146">
        <f ca="1">IFERROR(NOW()-F2,"")</f>
        <v>60.321847106475616</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39083</v>
      </c>
      <c r="F3" s="38">
        <v>45926.188877314817</v>
      </c>
      <c r="G3" s="146">
        <f t="shared" ref="G3" ca="1" si="0">IFERROR(NOW()-F3,"")</f>
        <v>25.965029976847291</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7.3823332175888936</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39083</v>
      </c>
      <c r="F5" s="155">
        <v>45948.661111111112</v>
      </c>
      <c r="G5" s="156">
        <f ca="1">IFERROR(NOW()-F5,"")</f>
        <v>3.4927961805515224</v>
      </c>
      <c r="H5" s="155">
        <v>45948.661111111112</v>
      </c>
      <c r="I5" s="154" t="str">
        <f>IFERROR(VLOOKUP(D5,DB!A:F,6,0),"")</f>
        <v>SCECO</v>
      </c>
      <c r="J5" s="154" t="str">
        <f>IFERROR(VLOOKUP(D5,DB!A:G,7,0),"")</f>
        <v>Dead</v>
      </c>
      <c r="K5" s="154" t="s">
        <v>39105</v>
      </c>
      <c r="L5" s="154" t="str">
        <f>IFERROR(VLOOKUP(D5,DB!A:I,9,0),"")</f>
        <v>Latis</v>
      </c>
    </row>
    <row r="6" spans="1:13" ht="15">
      <c r="A6" s="163"/>
      <c r="B6" s="163" t="str">
        <f>IFERROR(VLOOKUP(D6,DB!A:K,11,0),"")</f>
        <v/>
      </c>
      <c r="C6" s="163"/>
      <c r="D6" s="163"/>
      <c r="E6" s="163"/>
      <c r="F6" s="164"/>
      <c r="G6" s="165">
        <f ca="1">IFERROR(NOW()-F6,"")</f>
        <v>45952.153907291664</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45952.153907291664</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45952.153907291664</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45952.153907291664</v>
      </c>
      <c r="H9" s="164"/>
      <c r="I9" s="163" t="str">
        <f>IFERROR(VLOOKUP(D9,DB!A:F,6,0),"")</f>
        <v/>
      </c>
      <c r="J9" s="163" t="str">
        <f>IFERROR(VLOOKUP(D9,DB!A:G,7,0),"")</f>
        <v/>
      </c>
      <c r="K9" s="163"/>
      <c r="L9" s="163" t="str">
        <f>IFERROR(VLOOKUP(D9,DB!A:I,9,0),"")</f>
        <v/>
      </c>
    </row>
    <row r="10" spans="1:13" ht="15">
      <c r="A10" s="163"/>
      <c r="B10" s="163" t="str">
        <f>IFERROR(VLOOKUP(D10,DB!A:K,11,0),"")</f>
        <v/>
      </c>
      <c r="C10" s="163"/>
      <c r="D10"/>
      <c r="E10" s="163"/>
      <c r="F10" s="164"/>
      <c r="G10" s="165">
        <f ca="1">IFERROR(NOW()-F10,"")</f>
        <v>45952.153907291664</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45952.153907291664</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45952.153907291664</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45952.153907291664</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45952.153907291664</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45952.153907291664</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45952.153907291664</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45952.153907291664</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45952.153907291664</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45952.153907291664</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45952.153907291664</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45952.153907291664</v>
      </c>
      <c r="H21" s="164"/>
      <c r="I21" s="163" t="str">
        <f>IFERROR(VLOOKUP(D21,DB!A:F,6,0),"")</f>
        <v/>
      </c>
      <c r="J21" s="163" t="str">
        <f>IFERROR(VLOOKUP(D21,DB!A:G,7,0),"")</f>
        <v/>
      </c>
      <c r="K21" s="163"/>
      <c r="L21" s="163" t="str">
        <f>IFERROR(VLOOKUP(D21,DB!A:I,9,0),"")</f>
        <v/>
      </c>
    </row>
    <row r="22" spans="1:12" ht="15">
      <c r="A22" s="163"/>
      <c r="B22" s="163" t="str">
        <f>IFERROR(VLOOKUP(D22,DB!A:K,11,0),"")</f>
        <v/>
      </c>
      <c r="C22" s="163"/>
      <c r="D22" s="159"/>
      <c r="E22" s="163"/>
      <c r="F22" s="164"/>
      <c r="G22" s="165">
        <f ca="1">IFERROR(NOW()-F22,"")</f>
        <v>45952.153907291664</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45952.153907291664</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45952.153907291664</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45952.153907291664</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45952.153907291664</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45952.153907291664</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45952.153907291664</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45952.153907291664</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45952.153907291664</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45952.153907291664</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45952.153907291664</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45952.153907291664</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45952.153907291664</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45952.153907291664</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45952.153907291664</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45952.153907291664</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45952.153907291664</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45952.153907291664</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45952.153907291664</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45952.153907291664</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45952.153907291664</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45952.153907291664</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45952.153907291664</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45952.153907291664</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45952.153907291664</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45952.153907291664</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45952.153907291664</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45952.153907291664</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45952.153907291664</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45952.153907291664</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45952.153907291664</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45952.153907291664</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45952.153907291664</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45952.153907291664</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45952.153907291664</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45952.153907291664</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45952.153907291664</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45952.153907291664</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45952.153907291664</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45952.153907291664</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45952.153907291664</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45952.153907291664</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45952.153907291664</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45952.153907291664</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45952.153907291664</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45952.153907291664</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45952.153907291664</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45952.153907291664</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45952.153907291664</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45952.153907291664</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45952.153907291664</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45952.153907291664</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45952.153907291664</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45952.153907291664</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45952.153907291664</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45952.153907291664</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45952.153907291664</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45952.153907291664</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45952.153907291664</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45952.153907291664</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45952.153907291664</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45952.153907291664</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45952.153907291664</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45952.153907291664</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45952.153907291664</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45952.153907291664</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45952.153907291664</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45952.153907291664</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45952.153907291664</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45952.153907291664</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45952.153907291664</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45952.153907291664</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45952.153907291664</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45952.153907291664</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45952.153907291664</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45952.153907291664</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45952.153907291664</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45952.153907291664</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45952.153907291664</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45952.153907291664</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45952.153907291664</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45952.153907291664</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45952.153907291664</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45952.153907291664</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45952.153907291664</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45952.153907291664</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45952.153907291664</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45952.153907291664</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45952.153907291664</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45952.153907291664</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45952.153907291664</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45952.153907291664</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45952.153907291664</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45952.153907291664</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45952.153907291664</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45952.153907291664</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45952.153907291664</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45952.153907291664</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45952.153907291664</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45952.153907291664</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45952.153907291664</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45952.153907291664</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45952.153907291664</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45952.153907291664</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45952.153907291664</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45952.153907291664</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45952.153907291664</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45952.153907291664</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45952.153907291664</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45952.153907291664</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45952.153907291664</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45952.153907291664</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45952.153907291664</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45952.153907291664</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45952.153907291664</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45952.153907291664</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45952.153907291664</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45952.153907291664</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45952.153907291664</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45952.153907291664</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45952.153907291664</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45952.153907291664</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45952.153907291664</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45952.153907291664</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45952.153907291664</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45952.153907291664</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45952.153907291664</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45952.153907291664</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45952.153907291664</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45952.153907291664</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45952.153907291664</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45952.153907291664</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45952.153907291664</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45952.153907291664</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45952.153907291664</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45952.153907291664</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45952.153907291664</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45952.153907291664</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45952.153907291664</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45952.153907291664</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45952.153907291664</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45952.153907291664</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45952.153907291664</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45952.153907291664</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45952.153907291664</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45952.153907291664</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45952.153907291664</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45952.153907291664</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45952.153907291664</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45952.153907291664</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45952.153907291664</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45952.153907291664</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45952.153907291664</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45952.153907291664</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45952.153907291664</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45952.153907291664</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45952.153907291664</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45952.153907291664</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45952.153907291664</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45952.153907291664</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45952.153907291664</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45952.153907291664</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45952.153907291664</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45952.153907291664</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45952.153907291664</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45952.153907291664</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45952.153907291664</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45952.153907291664</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45952.153907291664</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45952.153907291664</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45952.153907291664</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45952.153907291664</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45952.153907291664</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45952.153907291664</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45952.153907291664</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45952.153907291664</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45952.153907291664</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45952.153907291664</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45952.153907291664</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45952.153907291664</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45952.153907291664</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45952.153907291664</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45952.153907291664</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45952.153907291664</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45952.153907291664</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45952.153907291664</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45952.153907291664</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45952.153907291664</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45952.153907291664</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45952.153907291664</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45952.153907291664</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45952.153907291664</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45952.153907291664</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45952.153907291664</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45952.153907291664</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45952.153907291664</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45952.153907291664</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45952.153907291664</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45952.153907291664</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45952.153907291664</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45952.153907291664</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45952.153907291664</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45952.153907291664</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45952.153907291664</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45952.153907291664</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45952.153907291664</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45952.153907291664</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45952.153907291664</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45952.153907291664</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45952.153907291664</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45952.153907291664</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45952.153907291664</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45952.153907291664</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45952.153907291664</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45952.153907291664</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45952.153907291664</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45952.153907291664</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45952.153907291664</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45952.153907291664</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45952.153907291664</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45952.153907291664</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45952.153907291664</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45952.153907291664</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45952.153907291664</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45952.153907291664</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45952.153907291664</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45952.153907291664</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45952.153907291664</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45952.153907291664</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45952.153907291664</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45952.153907291664</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45952.153907291664</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45952.153907291664</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45952.153907291664</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45952.153907291664</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45952.153907291664</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45952.153907291664</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45952.153907291664</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45952.153907291664</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45952.153907291664</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45952.153907291664</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45952.153907291664</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45952.153907291664</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45952.153907291664</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45952.153907291664</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45952.153907291664</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45952.153907291664</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45952.153907291664</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45952.153907291664</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45952.153907291664</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45952.153907291664</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45952.153907291664</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45952.153907291664</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45952.153907291664</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45952.153907291664</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45952.153907291664</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45952.153907291664</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45952.153907291664</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45952.153907291664</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45952.153907291664</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45952.153907291664</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45952.153907291664</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45952.153907291664</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45952.153907291664</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45952.153907291664</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45952.153907291664</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45952.153907291664</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45952.153907291664</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45952.153907291664</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45952.153907291664</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45952.153907291664</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45952.153907291664</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45952.153907291664</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45952.153907291664</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45952.153907291664</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45952.153907291664</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45952.153907291664</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45952.153907291664</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45952.153907291664</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45952.153907291664</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45952.153907291664</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45952.153907291664</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45952.153907291664</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45952.153907291664</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45952.153907291664</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45952.153907291664</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45952.153907291664</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45952.153907291664</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45952.153907291664</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45952.153907291664</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45952.153907291664</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45952.153907291664</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45952.153907291664</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45952.153907291664</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45952.153907291664</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45952.153907291664</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45952.153907291664</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45952.153907291664</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45952.153907291664</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45952.153907291664</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45952.153907291664</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45952.153907291664</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45952.153907291664</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45952.153907291664</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45952.153907291664</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45952.153907291664</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45952.153907291664</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45952.153907291664</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45952.153907291664</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45952.153907291664</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45952.153907291664</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45952.153907291664</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45952.153907291664</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45952.153907291664</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45952.153907291664</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45952.153907291664</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45952.153907291664</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45952.153907291664</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45952.153907291664</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45952.153907291664</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45952.153907291664</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45952.153907291664</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45952.153907291664</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45952.153907291664</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45952.153907291664</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45952.153907291664</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45952.153907291664</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45952.153907291664</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45952.153907291664</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45952.153907291664</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45952.153907291664</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45952.153907291664</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45952.153907291664</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45952.153907291664</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45952.153907291664</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45952.153907291664</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45952.153907291664</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45952.153907291664</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45952.153907291664</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45952.153907291664</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45952.153907291664</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45952.153907291664</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45952.153907291664</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45952.153907291664</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45952.153907291664</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45952.153907291664</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45952.153907291664</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45952.153907291664</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45952.153907291664</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45952.153907291664</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45952.153907291664</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45952.153907291664</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45952.153907291664</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45952.153907291664</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45952.153907291664</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45952.153907291664</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45952.153907291664</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45952.153907291664</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45952.153907291664</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45952.153907291664</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45952.153907291664</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45952.153907291664</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45952.153907291664</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45952.153907291664</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45952.153907291664</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45952.153907291664</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45952.153907291664</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45952.153907291664</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45952.153907291664</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45952.153907291664</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45952.153907291664</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45952.153907291664</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45952.153907291664</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45952.153907291664</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45952.153907291664</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45952.153907291664</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45952.153907291664</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45952.153907291664</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45952.153907291664</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45952.153907291664</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45952.153907291664</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45952.153907291664</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45952.153907291664</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45952.153907291664</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45952.153907291664</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45952.153907291664</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45952.153907291664</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45952.153907291664</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45952.153907291664</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45952.153907291664</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45952.153907291664</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45952.153907291664</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45952.153907291664</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45952.153907291664</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45952.153907291664</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45952.153907291664</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45952.153907291664</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45952.153907291664</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45952.153907291664</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45952.153907291664</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45952.153907291664</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45952.153907291664</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45952.153907291664</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45952.153907291664</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45952.153907291664</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45952.153907291664</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45952.153907291664</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45952.153907291664</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45952.153907291664</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45952.153907291664</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45952.153907291664</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45952.153907291664</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45952.153907291664</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45952.153907291664</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45952.153907291664</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45952.153907291664</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45952.153907291664</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45952.153907291664</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45952.153907291664</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45952.153907291664</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45952.153907291664</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45952.153907291664</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45952.153907291664</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45952.153907291664</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45952.153907291664</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45952.153907291664</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45952.153907291664</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45952.153907291664</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45952.153907291664</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45952.153907291664</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45952.153907291664</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45952.153907291664</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45952.153907291664</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45952.153907291664</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45952.153907291664</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45952.153907291664</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45952.153907291664</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45952.153907291664</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45952.153907291664</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45952.153907291664</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45952.153907291664</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45952.153907291664</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45952.153907291664</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45952.153907291664</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45952.153907291664</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45952.153907291664</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45952.153907291664</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45952.153907291664</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45952.153907291664</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45952.153907291664</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45952.153907291664</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45952.153907291664</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45952.153907291664</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45952.153907291664</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45952.153907291664</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45952.153907291664</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45952.153907291664</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45952.153907291664</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45952.153907291664</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45952.153907291664</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45952.153907291664</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45952.153907291664</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45952.153907291664</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45952.153907291664</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45952.153907291664</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45952.153907291664</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45952.153907291664</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45952.153907291664</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45952.153907291664</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45952.153907291664</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45952.153907291664</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45952.153907291664</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45952.153907291664</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45952.153907291664</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45952.153907291664</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45952.153907291664</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45952.153907291664</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45952.153907291664</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45952.153907291664</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45952.153907291664</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45952.153907291664</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45952.153907291664</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45952.153907291664</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45952.153907291664</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45952.153907291664</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45952.153907291664</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45952.153907291664</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45952.153907291664</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45952.153907291664</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45952.153907291664</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45952.153907291664</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45952.153907291664</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45952.153907291664</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45952.153907291664</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45952.153907291664</v>
      </c>
      <c r="H516" s="164"/>
      <c r="I516" s="163" t="str">
        <f>IFERROR(VLOOKUP(D516,DB!A:F,6,0),"")</f>
        <v/>
      </c>
      <c r="J516" s="163" t="str">
        <f>IFERROR(VLOOKUP(D516,DB!A:G,7,0),"")</f>
        <v/>
      </c>
      <c r="K516" s="163"/>
      <c r="L516" s="163"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tabSelected="1" topLeftCell="I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6" t="s">
        <v>39106</v>
      </c>
      <c r="B2" s="105" t="str">
        <f>IFERROR(VLOOKUP(D2,DB!A:K,11,0),"")</f>
        <v>R6</v>
      </c>
      <c r="C2" s="107">
        <v>1</v>
      </c>
      <c r="D2" s="105" t="s">
        <v>32847</v>
      </c>
      <c r="E2" s="108" t="s">
        <v>38998</v>
      </c>
      <c r="F2" s="167">
        <v>45952.131736111114</v>
      </c>
      <c r="G2" s="78">
        <f ca="1">IFERROR(NOW()-F2,"-")</f>
        <v>2.2171180549776182E-2</v>
      </c>
      <c r="H2" s="109">
        <v>45952.131689814814</v>
      </c>
      <c r="I2" s="105" t="str">
        <f>IFERROR(VLOOKUP(D2,DB!A:F,6,0),"")</f>
        <v>SCECO</v>
      </c>
      <c r="J2" s="104" t="str">
        <f>IFERROR(VLOOKUP(D2,DB!A:G,7,0),"")</f>
        <v>Vandalized+No BB Design</v>
      </c>
      <c r="K2" s="110" t="s">
        <v>39107</v>
      </c>
      <c r="L2" s="111" t="str">
        <f>IFERROR(VLOOKUP(D2,DB!A:I,9,0),"")</f>
        <v>Latis</v>
      </c>
    </row>
    <row r="3" spans="1:16383" ht="31.5" customHeight="1">
      <c r="A3" s="106"/>
      <c r="B3" s="105" t="str">
        <f>IFERROR(VLOOKUP(D3,DB!A:K,11,0),"")</f>
        <v/>
      </c>
      <c r="C3" s="107"/>
      <c r="D3" s="105"/>
      <c r="E3" s="108"/>
      <c r="F3" s="109"/>
      <c r="G3" s="78">
        <f ca="1">IFERROR(NOW()-F3,"-")</f>
        <v>45952.153907291664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45952.153907291664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45952.153907291664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45952.153907291664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45952.153907291664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45952.153907291664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45952.153907291664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45952.153907291664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45952.153907291664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45952.153907291664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45952.153907291664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45952.153907291664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45952.153907291664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45952.153907291664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45952.153907291664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45952.153907291664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45952.153907291664</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2025-10-22T00:42:23Z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